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28" yWindow="65428" windowWidth="23256" windowHeight="12576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<sst xmlns="http://schemas.openxmlformats.org/spreadsheetml/2006/main" count="688" uniqueCount="510">
  <si>
    <r>
      <t xml:space="preserve">PODER EJECUTIVO DEL ESTADO DE NAYARIT
Estado de Situación Financiera Detallado - LDF
 Al 30 de septiembre de 2023 y al 31 de diciembre de 2022 (b)
</t>
    </r>
    <r>
      <rPr>
        <b/>
        <sz val="7"/>
        <color indexed="8"/>
        <rFont val="Arial Narrow"/>
        <family val="2"/>
      </rPr>
      <t>(PESOS)</t>
    </r>
  </si>
  <si>
    <t>Concepto (c)</t>
  </si>
  <si>
    <t>30 de septiembre de 2023 (d)</t>
  </si>
  <si>
    <t>31 de diciembre de 2022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</si>
  <si>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</si>
  <si>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</si>
  <si>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</si>
  <si>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</si>
  <si>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</si>
  <si>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</si>
  <si>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</si>
  <si>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</si>
  <si>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</si>
  <si>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</si>
  <si>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</si>
  <si>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</si>
  <si>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</si>
  <si>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</si>
  <si>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</si>
  <si>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</si>
  <si>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</si>
  <si>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</si>
  <si>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</si>
  <si>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</si>
  <si>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</si>
  <si>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</si>
  <si>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</si>
  <si>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</si>
  <si>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</si>
  <si>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</si>
  <si>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</si>
  <si>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</si>
  <si>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</si>
  <si>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</si>
  <si>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</si>
  <si>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</si>
  <si>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</si>
  <si>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</si>
  <si>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</si>
  <si>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</si>
  <si>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</si>
  <si>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</si>
  <si>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</si>
  <si>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</si>
  <si>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</si>
  <si>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</si>
  <si>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</si>
  <si>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</si>
  <si>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</si>
  <si>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</si>
  <si>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</si>
  <si>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</si>
  <si>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</si>
  <si>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</si>
  <si>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</si>
  <si>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</si>
  <si>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</si>
  <si>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</si>
  <si>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</si>
  <si>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</si>
  <si>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</si>
  <si>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</si>
  <si>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</si>
  <si>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</si>
  <si>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</si>
  <si>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</si>
  <si>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</si>
  <si>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</si>
  <si>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</si>
  <si>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</si>
  <si>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</si>
  <si>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</si>
  <si>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</si>
  <si>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</si>
  <si>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</si>
  <si>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</si>
  <si>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</si>
  <si>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</si>
  <si>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</si>
  <si>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</si>
  <si>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</si>
  <si>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</si>
  <si>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</si>
  <si>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</si>
  <si>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</si>
  <si>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</si>
  <si>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</si>
  <si>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</si>
  <si>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</si>
  <si>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</si>
  <si>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</si>
  <si>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</si>
  <si>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</si>
  <si>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</si>
  <si>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</si>
  <si>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</si>
  <si>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</si>
  <si>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</si>
  <si>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</si>
  <si>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</si>
  <si>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</si>
  <si>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</si>
  <si>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</si>
  <si>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</si>
  <si>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</si>
  <si>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</si>
  <si>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</si>
  <si>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</si>
  <si>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</si>
  <si>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</si>
  <si>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</si>
  <si>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</si>
  <si>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</si>
  <si>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</si>
  <si>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</si>
  <si>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</si>
  <si>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</si>
  <si>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</si>
  <si>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</si>
  <si>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</si>
  <si>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</si>
  <si>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septiembre del 2023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</si>
  <si>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</si>
  <si>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</si>
  <si>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</si>
  <si>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</si>
  <si>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</si>
  <si>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</si>
  <si>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</si>
  <si>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</si>
  <si>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</si>
  <si>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</si>
  <si>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</si>
  <si>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</si>
  <si>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</si>
  <si>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</si>
  <si>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</si>
  <si>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</si>
  <si>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</si>
  <si>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</si>
  <si>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</si>
  <si>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</si>
  <si>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</si>
  <si>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</si>
  <si>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</si>
  <si>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</si>
  <si>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</si>
  <si>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</si>
  <si>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</si>
  <si>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</si>
  <si>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</si>
  <si>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</si>
  <si>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</si>
  <si>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</si>
  <si>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</si>
  <si>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</si>
  <si>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</si>
  <si>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</si>
  <si>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+ 1.15</t>
  </si>
  <si>
    <t>B. Crédito 02</t>
  </si>
  <si>
    <t>TIIE + 0.85</t>
  </si>
  <si>
    <t>C. Crédito 03</t>
  </si>
  <si>
    <t>TIIE + 0.90</t>
  </si>
  <si>
    <t>D. Crédito 04</t>
  </si>
  <si>
    <t>TIIE + 2.25</t>
  </si>
  <si>
    <t>E. Crédito 05</t>
  </si>
  <si>
    <t>TIIE + 1.00</t>
  </si>
  <si>
    <t>F. Crédito 06</t>
  </si>
  <si>
    <t>TIIE + 0.80</t>
  </si>
  <si>
    <t>G. Crédito 07</t>
  </si>
  <si>
    <t>H. Crédito 08</t>
  </si>
  <si>
    <t>I. Crédito 09</t>
  </si>
  <si>
    <t>TIIE + 0.72</t>
  </si>
  <si>
    <t>J. Crédito 10</t>
  </si>
  <si>
    <t>TIIE + 0.75</t>
  </si>
  <si>
    <t>K. Crédito 11</t>
  </si>
  <si>
    <t>L. Crédito 12</t>
  </si>
  <si>
    <t>M. Crédito 13</t>
  </si>
  <si>
    <t>TIIE + 0.78</t>
  </si>
  <si>
    <t>N. Crédito 14</t>
  </si>
  <si>
    <t>Ñ. Crédito 15</t>
  </si>
  <si>
    <t>O. Crédito 16</t>
  </si>
  <si>
    <t>TIIE + 0.76</t>
  </si>
  <si>
    <t>P. Crédito 17</t>
  </si>
  <si>
    <t>Q. Crédito 18</t>
  </si>
  <si>
    <t>TIIE + 0.71</t>
  </si>
  <si>
    <t>R. Crédito 19</t>
  </si>
  <si>
    <t>TIIE + 0.69</t>
  </si>
  <si>
    <t>S. Crédito 20</t>
  </si>
  <si>
    <t>PODER EJECUTIVO DEL ESTADO DE NAYARIT</t>
  </si>
  <si>
    <t>Informe Analítico de Obligaciones Diferentes de Financiamientos – LDF</t>
  </si>
  <si>
    <t>Del 01 de enero al 30 de septiembre de 2023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</si>
  <si>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</si>
  <si>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</si>
  <si>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</si>
  <si>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</si>
  <si>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</si>
  <si>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</si>
  <si>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</si>
  <si>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</si>
  <si>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</si>
  <si>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</si>
  <si>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</si>
  <si>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</si>
  <si>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</si>
  <si>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</si>
  <si>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</si>
  <si>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</si>
  <si>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</si>
  <si>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</si>
  <si>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</si>
  <si>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</si>
  <si>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</si>
  <si>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</si>
  <si>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</si>
  <si>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</si>
  <si>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</si>
  <si>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</si>
  <si>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</si>
  <si>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</si>
  <si>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</si>
  <si>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</si>
  <si>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</si>
  <si>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</si>
  <si>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</si>
  <si>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</si>
  <si>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septiembre del 2023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</si>
  <si>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</si>
  <si>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</si>
  <si>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</si>
  <si>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</si>
  <si>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</si>
  <si>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</si>
  <si>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</si>
  <si>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</si>
  <si>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</si>
  <si>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</si>
  <si>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</si>
  <si>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</si>
  <si>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</si>
  <si>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</si>
  <si>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</si>
  <si>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</si>
  <si>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</si>
  <si>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</si>
  <si>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</si>
  <si>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</si>
  <si>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</si>
  <si>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</si>
  <si>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</si>
  <si>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</si>
  <si>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</si>
  <si>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</si>
  <si>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</si>
  <si>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</si>
  <si>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</si>
  <si>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</si>
  <si>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</si>
  <si>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</si>
  <si>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</si>
  <si>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</si>
  <si>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</si>
  <si>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</si>
  <si>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</si>
  <si>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septiembre del 2023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</si>
  <si>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</si>
  <si>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</si>
  <si>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</si>
  <si>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</si>
  <si>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</si>
  <si>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</si>
  <si>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</si>
  <si>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</si>
  <si>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</si>
  <si>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</si>
  <si>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</si>
  <si>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</si>
  <si>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</si>
  <si>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</si>
  <si>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</si>
  <si>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</si>
  <si>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</si>
  <si>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</si>
  <si>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</si>
  <si>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</si>
  <si>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</si>
  <si>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</si>
  <si>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</si>
  <si>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</si>
  <si>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</si>
  <si>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</si>
  <si>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</si>
  <si>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</si>
  <si>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</si>
  <si>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</si>
  <si>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</si>
  <si>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</si>
  <si>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</si>
  <si>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</si>
  <si>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</si>
  <si>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</si>
  <si>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</si>
  <si>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</si>
  <si>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</si>
  <si>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</si>
  <si>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</si>
  <si>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</si>
  <si>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</si>
  <si>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</si>
  <si>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</si>
  <si>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</si>
  <si>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</si>
  <si>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</si>
  <si>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</si>
  <si>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</si>
  <si>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</si>
  <si>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</si>
  <si>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</si>
  <si>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</si>
  <si>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</si>
  <si>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</si>
  <si>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</si>
  <si>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</si>
  <si>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</si>
  <si>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</si>
  <si>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</si>
  <si>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</si>
  <si>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</si>
  <si>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</si>
  <si>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</si>
  <si>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</si>
  <si>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</si>
  <si>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</si>
  <si>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</si>
  <si>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30 de septiembre del 2023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</si>
  <si>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</si>
  <si>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</si>
  <si>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</si>
  <si>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</si>
  <si>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</si>
  <si>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</si>
  <si>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</si>
  <si>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</si>
  <si>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</si>
  <si>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</si>
  <si>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</si>
  <si>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</si>
  <si>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</si>
  <si>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</si>
  <si>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</si>
  <si>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</si>
  <si>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</si>
  <si>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</si>
  <si>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</si>
  <si>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</si>
  <si>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</si>
  <si>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</si>
  <si>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</si>
  <si>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</si>
  <si>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</si>
  <si>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</si>
  <si>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</si>
  <si>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</si>
  <si>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</si>
  <si>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</si>
  <si>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</si>
  <si>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</si>
  <si>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</si>
  <si>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</si>
  <si>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</si>
  <si>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</si>
  <si>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</si>
  <si>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</si>
  <si>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</si>
  <si>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</si>
  <si>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</si>
  <si>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</si>
  <si>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</si>
  <si>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</si>
  <si>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</si>
  <si>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</si>
  <si>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</si>
  <si>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</si>
  <si>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</si>
  <si>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</si>
  <si>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</si>
  <si>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</si>
  <si>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</si>
  <si>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</si>
  <si>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</si>
  <si>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</si>
  <si>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</si>
  <si>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</si>
  <si>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</si>
  <si>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</si>
  <si>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</si>
  <si>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</si>
  <si>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</si>
  <si>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</si>
  <si>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</si>
  <si>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</si>
  <si>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</si>
  <si>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</si>
  <si>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</si>
  <si>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</si>
  <si>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</si>
  <si>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</si>
  <si>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</si>
  <si>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</si>
  <si>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</si>
  <si>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</si>
  <si>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</si>
  <si>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</si>
  <si>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</si>
  <si>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</si>
  <si>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septiembre del 2023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</si>
  <si>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</si>
  <si>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</si>
  <si>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</si>
  <si>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</si>
  <si>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</si>
  <si>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</si>
  <si>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</si>
  <si>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</si>
  <si>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</si>
  <si>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para la Honestidad y Buena Gobernanza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</si>
  <si>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</si>
  <si>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</si>
  <si>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</si>
  <si>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</si>
  <si>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</si>
  <si>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</si>
  <si>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Secretaría del Trabajo y Justicia Laboral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</si>
  <si>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</si>
  <si>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</si>
  <si>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</si>
  <si>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</si>
  <si>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</si>
  <si>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</si>
  <si>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(II=A+B+C+D+E+F+G+H+I+J+K+L+M+N+O+P+Q+R+S+T+U)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</si>
  <si>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</si>
  <si>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</si>
  <si>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</si>
  <si>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</si>
  <si>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</si>
  <si>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</si>
  <si>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</si>
  <si>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para la Honestidad y Buena Gobernanza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</si>
  <si>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</si>
  <si>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</si>
  <si>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</si>
  <si>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</si>
  <si>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</si>
  <si>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</si>
  <si>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Secretaría del Trabajo y Justicia Laboral</t>
  </si>
  <si>
    <t>P. Erogaciones Generales</t>
  </si>
  <si>
    <t>Q. Jubilaciones y Pensiones</t>
  </si>
  <si>
    <t>R. Subsidios y Transferencias</t>
  </si>
  <si>
    <t xml:space="preserve">S. Poder Judicial </t>
  </si>
  <si>
    <t>T. Organismos Autónomos</t>
  </si>
  <si>
    <t>U. Municipios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</si>
  <si>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septiembre del 2023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</si>
  <si>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</si>
  <si>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</si>
  <si>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</si>
  <si>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</si>
  <si>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</si>
  <si>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</si>
  <si>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</si>
  <si>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</si>
  <si>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</si>
  <si>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</si>
  <si>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</si>
  <si>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</si>
  <si>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</si>
  <si>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</si>
  <si>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</si>
  <si>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</si>
  <si>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</si>
  <si>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</si>
  <si>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</si>
  <si>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</si>
  <si>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</si>
  <si>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</si>
  <si>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</si>
  <si>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</si>
  <si>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</si>
  <si>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</si>
  <si>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</si>
  <si>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</si>
  <si>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</si>
  <si>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</si>
  <si>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</si>
  <si>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</si>
  <si>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</si>
  <si>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</si>
  <si>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septiembre del 2023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</si>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</sst>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24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2" fillId="0" borderId="0">
      <alignment/>
      <protection/>
    </xf>
  </cellStyleXfs>
  <cellXfs count="27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3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4" fontId="6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0" fontId="0" fillId="0" borderId="4" xfId="0" applyBorder="1" applyAlignment="1">
      <alignment vertical="top"/>
    </xf>
    <xf numFmtId="4" fontId="6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4" fontId="0" fillId="0" borderId="6" xfId="0" applyNumberFormat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9" fillId="0" borderId="4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right" vertical="top"/>
    </xf>
    <xf numFmtId="4" fontId="9" fillId="3" borderId="3" xfId="0" applyNumberFormat="1" applyFont="1" applyFill="1" applyBorder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10" fillId="0" borderId="4" xfId="0" applyFont="1" applyBorder="1" applyAlignment="1">
      <alignment horizontal="left" vertical="top" wrapText="1" indent="1"/>
    </xf>
    <xf numFmtId="4" fontId="10" fillId="0" borderId="3" xfId="0" applyNumberFormat="1" applyFont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4" fontId="10" fillId="3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11" fillId="0" borderId="3" xfId="0" applyFont="1" applyBorder="1" applyAlignment="1">
      <alignment vertical="top"/>
    </xf>
    <xf numFmtId="4" fontId="10" fillId="4" borderId="3" xfId="0" applyNumberFormat="1" applyFont="1" applyFill="1" applyBorder="1" applyAlignment="1">
      <alignment horizontal="right" vertical="top"/>
    </xf>
    <xf numFmtId="4" fontId="10" fillId="4" borderId="0" xfId="0" applyNumberFormat="1" applyFont="1" applyFill="1" applyAlignment="1">
      <alignment horizontal="right" vertical="top"/>
    </xf>
    <xf numFmtId="4" fontId="9" fillId="3" borderId="0" xfId="0" applyNumberFormat="1" applyFont="1" applyFill="1" applyAlignment="1">
      <alignment horizontal="right" vertical="top"/>
    </xf>
    <xf numFmtId="0" fontId="10" fillId="0" borderId="4" xfId="0" applyFont="1" applyBorder="1" applyAlignment="1">
      <alignment horizontal="left" vertical="top" wrapText="1"/>
    </xf>
    <xf numFmtId="4" fontId="10" fillId="5" borderId="3" xfId="0" applyNumberFormat="1" applyFont="1" applyFill="1" applyBorder="1" applyAlignment="1">
      <alignment horizontal="right" vertical="top"/>
    </xf>
    <xf numFmtId="0" fontId="10" fillId="0" borderId="5" xfId="0" applyFont="1" applyBorder="1" applyAlignment="1">
      <alignment horizontal="left" vertical="top" wrapText="1"/>
    </xf>
    <xf numFmtId="4" fontId="10" fillId="0" borderId="6" xfId="0" applyNumberFormat="1" applyFont="1" applyBorder="1" applyAlignment="1">
      <alignment horizontal="right" vertical="top"/>
    </xf>
    <xf numFmtId="4" fontId="10" fillId="3" borderId="6" xfId="0" applyNumberFormat="1" applyFont="1" applyFill="1" applyBorder="1" applyAlignment="1">
      <alignment horizontal="right" vertical="top"/>
    </xf>
    <xf numFmtId="4" fontId="10" fillId="3" borderId="8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4" xfId="0" applyFont="1" applyBorder="1" applyAlignment="1">
      <alignment vertical="top"/>
    </xf>
    <xf numFmtId="0" fontId="13" fillId="0" borderId="3" xfId="0" applyFont="1" applyBorder="1" applyAlignment="1">
      <alignment vertical="top" wrapText="1" readingOrder="1"/>
    </xf>
    <xf numFmtId="164" fontId="3" fillId="0" borderId="2" xfId="0" applyNumberFormat="1" applyFont="1" applyBorder="1" applyAlignment="1">
      <alignment vertical="top" wrapText="1" readingOrder="1"/>
    </xf>
    <xf numFmtId="0" fontId="13" fillId="0" borderId="2" xfId="0" applyFont="1" applyBorder="1" applyAlignment="1">
      <alignment vertical="top" wrapText="1" readingOrder="1"/>
    </xf>
    <xf numFmtId="0" fontId="13" fillId="0" borderId="4" xfId="0" applyFont="1" applyBorder="1" applyAlignment="1">
      <alignment vertical="top" wrapText="1" readingOrder="1"/>
    </xf>
    <xf numFmtId="164" fontId="3" fillId="0" borderId="3" xfId="0" applyNumberFormat="1" applyFont="1" applyBorder="1" applyAlignment="1">
      <alignment vertical="top" wrapText="1" readingOrder="1"/>
    </xf>
    <xf numFmtId="0" fontId="13" fillId="0" borderId="4" xfId="0" applyFont="1" applyBorder="1" applyAlignment="1">
      <alignment vertical="top"/>
    </xf>
    <xf numFmtId="164" fontId="13" fillId="0" borderId="2" xfId="20" applyNumberFormat="1" applyFont="1" applyBorder="1" applyAlignment="1">
      <alignment vertical="top"/>
    </xf>
    <xf numFmtId="0" fontId="13" fillId="0" borderId="2" xfId="0" applyFont="1" applyBorder="1" applyAlignment="1">
      <alignment horizontal="center" vertical="top" wrapText="1" readingOrder="1"/>
    </xf>
    <xf numFmtId="164" fontId="13" fillId="0" borderId="3" xfId="20" applyNumberFormat="1" applyFont="1" applyBorder="1" applyAlignment="1">
      <alignment vertical="top"/>
    </xf>
    <xf numFmtId="10" fontId="14" fillId="0" borderId="3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vertical="top" wrapText="1" readingOrder="1"/>
    </xf>
    <xf numFmtId="0" fontId="13" fillId="0" borderId="6" xfId="0" applyFont="1" applyBorder="1" applyAlignment="1">
      <alignment vertical="top" wrapText="1" readingOrder="1"/>
    </xf>
    <xf numFmtId="0" fontId="13" fillId="0" borderId="7" xfId="0" applyFont="1" applyBorder="1" applyAlignment="1">
      <alignment vertical="top" wrapText="1" readingOrder="1"/>
    </xf>
    <xf numFmtId="0" fontId="15" fillId="0" borderId="0" xfId="21" applyFont="1">
      <alignment/>
      <protection/>
    </xf>
    <xf numFmtId="0" fontId="17" fillId="2" borderId="9" xfId="21" applyFont="1" applyFill="1" applyBorder="1" applyAlignment="1">
      <alignment horizontal="center" vertical="center" wrapText="1"/>
      <protection/>
    </xf>
    <xf numFmtId="0" fontId="17" fillId="2" borderId="10" xfId="21" applyFont="1" applyFill="1" applyBorder="1" applyAlignment="1">
      <alignment horizontal="center" vertical="center" wrapText="1"/>
      <protection/>
    </xf>
    <xf numFmtId="0" fontId="17" fillId="2" borderId="1" xfId="21" applyFont="1" applyFill="1" applyBorder="1" applyAlignment="1">
      <alignment horizontal="center" vertical="center" wrapText="1"/>
      <protection/>
    </xf>
    <xf numFmtId="0" fontId="17" fillId="2" borderId="5" xfId="21" applyFont="1" applyFill="1" applyBorder="1" applyAlignment="1">
      <alignment horizontal="center" vertical="center"/>
      <protection/>
    </xf>
    <xf numFmtId="0" fontId="17" fillId="2" borderId="7" xfId="21" applyFont="1" applyFill="1" applyBorder="1" applyAlignment="1">
      <alignment horizontal="center" vertical="center"/>
      <protection/>
    </xf>
    <xf numFmtId="0" fontId="17" fillId="2" borderId="6" xfId="21" applyFont="1" applyFill="1" applyBorder="1" applyAlignment="1">
      <alignment horizontal="center" vertical="center"/>
      <protection/>
    </xf>
    <xf numFmtId="0" fontId="16" fillId="0" borderId="4" xfId="21" applyFont="1" applyBorder="1" applyAlignment="1">
      <alignment horizontal="justify" vertical="center" wrapText="1"/>
      <protection/>
    </xf>
    <xf numFmtId="0" fontId="18" fillId="0" borderId="2" xfId="21" applyFont="1" applyBorder="1" applyAlignment="1">
      <alignment horizontal="justify" vertical="center" wrapText="1"/>
      <protection/>
    </xf>
    <xf numFmtId="0" fontId="18" fillId="0" borderId="3" xfId="21" applyFont="1" applyBorder="1" applyAlignment="1">
      <alignment horizontal="justify" vertical="center" wrapText="1"/>
      <protection/>
    </xf>
    <xf numFmtId="0" fontId="17" fillId="0" borderId="4" xfId="21" applyFont="1" applyBorder="1" applyAlignment="1">
      <alignment horizontal="left" vertical="center" wrapText="1"/>
      <protection/>
    </xf>
    <xf numFmtId="165" fontId="17" fillId="0" borderId="2" xfId="21" applyNumberFormat="1" applyFont="1" applyBorder="1" applyAlignment="1">
      <alignment horizontal="right" vertical="center" wrapText="1"/>
      <protection/>
    </xf>
    <xf numFmtId="165" fontId="17" fillId="0" borderId="3" xfId="21" applyNumberFormat="1" applyFont="1" applyBorder="1" applyAlignment="1">
      <alignment horizontal="right" vertical="center" wrapText="1"/>
      <protection/>
    </xf>
    <xf numFmtId="0" fontId="19" fillId="0" borderId="4" xfId="21" applyFont="1" applyBorder="1" applyAlignment="1">
      <alignment horizontal="left" vertical="center" wrapText="1" indent="1"/>
      <protection/>
    </xf>
    <xf numFmtId="165" fontId="19" fillId="0" borderId="2" xfId="21" applyNumberFormat="1" applyFont="1" applyBorder="1" applyAlignment="1">
      <alignment horizontal="right" vertical="center" wrapText="1"/>
      <protection/>
    </xf>
    <xf numFmtId="165" fontId="19" fillId="0" borderId="3" xfId="21" applyNumberFormat="1" applyFont="1" applyBorder="1" applyAlignment="1">
      <alignment horizontal="right" vertical="center" wrapText="1"/>
      <protection/>
    </xf>
    <xf numFmtId="0" fontId="15" fillId="0" borderId="4" xfId="21" applyFont="1" applyBorder="1" applyAlignment="1">
      <alignment horizontal="left" vertical="center" wrapText="1"/>
      <protection/>
    </xf>
    <xf numFmtId="166" fontId="15" fillId="0" borderId="2" xfId="21" applyNumberFormat="1" applyFont="1" applyBorder="1" applyAlignment="1">
      <alignment horizontal="right" vertical="center" wrapText="1"/>
      <protection/>
    </xf>
    <xf numFmtId="166" fontId="15" fillId="0" borderId="3" xfId="21" applyNumberFormat="1" applyFont="1" applyBorder="1" applyAlignment="1">
      <alignment horizontal="right" vertical="center" wrapText="1"/>
      <protection/>
    </xf>
    <xf numFmtId="0" fontId="15" fillId="0" borderId="5" xfId="21" applyFont="1" applyBorder="1" applyAlignment="1">
      <alignment horizontal="justify" vertical="center" wrapText="1"/>
      <protection/>
    </xf>
    <xf numFmtId="166" fontId="16" fillId="0" borderId="7" xfId="21" applyNumberFormat="1" applyFont="1" applyBorder="1" applyAlignment="1">
      <alignment horizontal="justify" vertical="center" wrapText="1"/>
      <protection/>
    </xf>
    <xf numFmtId="166" fontId="16" fillId="0" borderId="6" xfId="21" applyNumberFormat="1" applyFont="1" applyBorder="1" applyAlignment="1">
      <alignment horizontal="justify" vertical="center" wrapText="1"/>
      <protection/>
    </xf>
    <xf numFmtId="0" fontId="15" fillId="0" borderId="0" xfId="21" applyFont="1" applyAlignment="1">
      <alignment horizontal="center"/>
      <protection/>
    </xf>
    <xf numFmtId="0" fontId="3" fillId="2" borderId="9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 readingOrder="1"/>
    </xf>
    <xf numFmtId="0" fontId="0" fillId="2" borderId="11" xfId="0" applyFill="1" applyBorder="1" applyAlignment="1">
      <alignment vertical="top"/>
    </xf>
    <xf numFmtId="0" fontId="0" fillId="5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21" fillId="0" borderId="4" xfId="0" applyFont="1" applyBorder="1" applyAlignment="1">
      <alignment horizontal="left" vertical="top" wrapText="1"/>
    </xf>
    <xf numFmtId="4" fontId="21" fillId="0" borderId="0" xfId="0" applyNumberFormat="1" applyFont="1" applyAlignment="1">
      <alignment horizontal="right" vertical="top"/>
    </xf>
    <xf numFmtId="4" fontId="21" fillId="0" borderId="3" xfId="0" applyNumberFormat="1" applyFont="1" applyBorder="1" applyAlignment="1">
      <alignment horizontal="right" vertical="top"/>
    </xf>
    <xf numFmtId="0" fontId="22" fillId="0" borderId="4" xfId="0" applyFont="1" applyBorder="1" applyAlignment="1">
      <alignment horizontal="left" vertical="top" wrapText="1" indent="1"/>
    </xf>
    <xf numFmtId="4" fontId="22" fillId="0" borderId="0" xfId="0" applyNumberFormat="1" applyFont="1" applyAlignment="1">
      <alignment horizontal="right" vertical="top"/>
    </xf>
    <xf numFmtId="4" fontId="22" fillId="0" borderId="3" xfId="0" applyNumberFormat="1" applyFont="1" applyBorder="1" applyAlignment="1">
      <alignment horizontal="right" vertical="top"/>
    </xf>
    <xf numFmtId="0" fontId="22" fillId="0" borderId="4" xfId="0" applyFont="1" applyBorder="1" applyAlignment="1">
      <alignment vertical="top" wrapText="1"/>
    </xf>
    <xf numFmtId="4" fontId="22" fillId="0" borderId="0" xfId="0" applyNumberFormat="1" applyFont="1" applyAlignment="1">
      <alignment vertical="top"/>
    </xf>
    <xf numFmtId="4" fontId="22" fillId="0" borderId="2" xfId="0" applyNumberFormat="1" applyFont="1" applyBorder="1" applyAlignment="1">
      <alignment vertical="top"/>
    </xf>
    <xf numFmtId="4" fontId="22" fillId="0" borderId="3" xfId="0" applyNumberFormat="1" applyFont="1" applyBorder="1" applyAlignment="1">
      <alignment vertical="top"/>
    </xf>
    <xf numFmtId="0" fontId="0" fillId="4" borderId="0" xfId="0" applyFill="1" applyAlignment="1">
      <alignment vertical="top" wrapText="1" readingOrder="1"/>
    </xf>
    <xf numFmtId="0" fontId="0" fillId="4" borderId="3" xfId="0" applyFill="1" applyBorder="1" applyAlignment="1">
      <alignment vertical="top" wrapText="1" readingOrder="1"/>
    </xf>
    <xf numFmtId="0" fontId="3" fillId="2" borderId="10" xfId="0" applyFont="1" applyFill="1" applyBorder="1" applyAlignment="1">
      <alignment horizontal="center" vertical="top" wrapText="1" readingOrder="1"/>
    </xf>
    <xf numFmtId="0" fontId="0" fillId="2" borderId="7" xfId="0" applyFill="1" applyBorder="1" applyAlignment="1">
      <alignment vertical="top"/>
    </xf>
    <xf numFmtId="0" fontId="21" fillId="0" borderId="9" xfId="0" applyFont="1" applyBorder="1" applyAlignment="1">
      <alignment horizontal="left" vertical="top" wrapText="1"/>
    </xf>
    <xf numFmtId="4" fontId="21" fillId="0" borderId="11" xfId="0" applyNumberFormat="1" applyFont="1" applyBorder="1" applyAlignment="1">
      <alignment horizontal="right" vertical="top"/>
    </xf>
    <xf numFmtId="4" fontId="21" fillId="0" borderId="1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2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0" fillId="2" borderId="0" xfId="0" applyFill="1" applyAlignment="1">
      <alignment vertical="top"/>
    </xf>
    <xf numFmtId="0" fontId="21" fillId="0" borderId="9" xfId="0" applyFont="1" applyBorder="1" applyAlignment="1">
      <alignment vertical="top" wrapText="1"/>
    </xf>
    <xf numFmtId="4" fontId="22" fillId="0" borderId="2" xfId="0" applyNumberFormat="1" applyFont="1" applyBorder="1" applyAlignment="1">
      <alignment horizontal="right" vertical="top"/>
    </xf>
    <xf numFmtId="0" fontId="22" fillId="0" borderId="4" xfId="0" applyFont="1" applyBorder="1" applyAlignment="1">
      <alignment horizontal="left" vertical="top" wrapText="1" indent="2"/>
    </xf>
    <xf numFmtId="4" fontId="22" fillId="0" borderId="2" xfId="0" applyNumberFormat="1" applyFont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top"/>
    </xf>
    <xf numFmtId="4" fontId="0" fillId="0" borderId="3" xfId="0" applyNumberFormat="1" applyBorder="1" applyAlignment="1">
      <alignment vertical="top"/>
    </xf>
    <xf numFmtId="0" fontId="0" fillId="6" borderId="3" xfId="0" applyFill="1" applyBorder="1" applyAlignment="1">
      <alignment vertical="top"/>
    </xf>
    <xf numFmtId="4" fontId="22" fillId="0" borderId="3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left" vertical="center" wrapText="1" indent="2"/>
    </xf>
    <xf numFmtId="0" fontId="21" fillId="0" borderId="4" xfId="0" applyFont="1" applyBorder="1" applyAlignment="1">
      <alignment horizontal="left" wrapText="1"/>
    </xf>
    <xf numFmtId="0" fontId="0" fillId="0" borderId="3" xfId="0" applyBorder="1" applyAlignment="1">
      <alignment/>
    </xf>
    <xf numFmtId="4" fontId="21" fillId="0" borderId="3" xfId="0" applyNumberFormat="1" applyFont="1" applyBorder="1" applyAlignment="1">
      <alignment horizontal="right"/>
    </xf>
    <xf numFmtId="4" fontId="21" fillId="0" borderId="2" xfId="0" applyNumberFormat="1" applyFont="1" applyBorder="1" applyAlignment="1">
      <alignment horizontal="right"/>
    </xf>
    <xf numFmtId="0" fontId="0" fillId="0" borderId="0" xfId="0" applyAlignment="1">
      <alignment/>
    </xf>
    <xf numFmtId="0" fontId="21" fillId="0" borderId="4" xfId="0" applyFont="1" applyBorder="1" applyAlignment="1">
      <alignment horizontal="left" vertical="top" wrapText="1" indent="1"/>
    </xf>
    <xf numFmtId="0" fontId="0" fillId="0" borderId="4" xfId="0" applyBorder="1" applyAlignment="1">
      <alignment horizontal="left" vertical="top" indent="1"/>
    </xf>
    <xf numFmtId="0" fontId="21" fillId="0" borderId="5" xfId="0" applyFont="1" applyBorder="1" applyAlignment="1">
      <alignment horizontal="left" vertical="top" wrapText="1" indent="1"/>
    </xf>
    <xf numFmtId="4" fontId="21" fillId="0" borderId="6" xfId="0" applyNumberFormat="1" applyFont="1" applyBorder="1" applyAlignment="1">
      <alignment horizontal="right" vertical="top"/>
    </xf>
    <xf numFmtId="4" fontId="21" fillId="0" borderId="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/>
    </xf>
    <xf numFmtId="0" fontId="23" fillId="0" borderId="4" xfId="0" applyFont="1" applyBorder="1" applyAlignment="1">
      <alignment horizontal="left" vertical="top" wrapText="1"/>
    </xf>
    <xf numFmtId="4" fontId="23" fillId="0" borderId="3" xfId="0" applyNumberFormat="1" applyFont="1" applyBorder="1" applyAlignment="1">
      <alignment horizontal="right" vertical="top"/>
    </xf>
    <xf numFmtId="0" fontId="23" fillId="0" borderId="4" xfId="0" applyFont="1" applyBorder="1" applyAlignment="1">
      <alignment horizontal="left" vertical="top" wrapText="1" indent="2"/>
    </xf>
    <xf numFmtId="4" fontId="23" fillId="0" borderId="3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horizontal="left" vertical="top" wrapText="1" readingOrder="1"/>
    </xf>
    <xf numFmtId="4" fontId="23" fillId="5" borderId="3" xfId="0" applyNumberFormat="1" applyFont="1" applyFill="1" applyBorder="1" applyAlignment="1">
      <alignment horizontal="right" vertical="top"/>
    </xf>
    <xf numFmtId="4" fontId="23" fillId="0" borderId="2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left" vertical="top" wrapText="1" indent="2"/>
    </xf>
    <xf numFmtId="0" fontId="23" fillId="0" borderId="4" xfId="0" applyFont="1" applyBorder="1" applyAlignment="1">
      <alignment horizontal="left" vertical="top" wrapText="1" indent="1"/>
    </xf>
    <xf numFmtId="0" fontId="3" fillId="4" borderId="9" xfId="0" applyFont="1" applyFill="1" applyBorder="1" applyAlignment="1">
      <alignment horizontal="center" vertical="top" wrapText="1" readingOrder="1"/>
    </xf>
    <xf numFmtId="0" fontId="3" fillId="4" borderId="11" xfId="0" applyFont="1" applyFill="1" applyBorder="1" applyAlignment="1">
      <alignment horizontal="center" vertical="top" wrapText="1" readingOrder="1"/>
    </xf>
    <xf numFmtId="0" fontId="3" fillId="4" borderId="1" xfId="0" applyFont="1" applyFill="1" applyBorder="1" applyAlignment="1">
      <alignment horizontal="center" vertical="top" wrapText="1" readingOrder="1"/>
    </xf>
    <xf numFmtId="0" fontId="3" fillId="4" borderId="4" xfId="0" applyFont="1" applyFill="1" applyBorder="1" applyAlignment="1">
      <alignment horizontal="center" vertical="top" wrapText="1" readingOrder="1"/>
    </xf>
    <xf numFmtId="0" fontId="3" fillId="4" borderId="0" xfId="0" applyFont="1" applyFill="1" applyAlignment="1">
      <alignment horizontal="center" vertical="top" wrapText="1" readingOrder="1"/>
    </xf>
    <xf numFmtId="0" fontId="3" fillId="4" borderId="3" xfId="0" applyFont="1" applyFill="1" applyBorder="1" applyAlignment="1">
      <alignment horizontal="center" vertical="top" wrapText="1" readingOrder="1"/>
    </xf>
    <xf numFmtId="0" fontId="3" fillId="4" borderId="5" xfId="0" applyFont="1" applyFill="1" applyBorder="1" applyAlignment="1">
      <alignment horizontal="center" vertical="top" wrapText="1" readingOrder="1"/>
    </xf>
    <xf numFmtId="0" fontId="3" fillId="4" borderId="8" xfId="0" applyFont="1" applyFill="1" applyBorder="1" applyAlignment="1">
      <alignment horizontal="center" vertical="top" wrapText="1" readingOrder="1"/>
    </xf>
    <xf numFmtId="0" fontId="3" fillId="4" borderId="6" xfId="0" applyFont="1" applyFill="1" applyBorder="1" applyAlignment="1">
      <alignment horizontal="center" vertical="top" wrapText="1" readingOrder="1"/>
    </xf>
    <xf numFmtId="0" fontId="5" fillId="0" borderId="9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left" vertical="center" wrapText="1" readingOrder="1"/>
    </xf>
    <xf numFmtId="0" fontId="5" fillId="0" borderId="8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vertical="top" wrapText="1" indent="1" readingOrder="1"/>
    </xf>
    <xf numFmtId="0" fontId="6" fillId="0" borderId="3" xfId="0" applyFont="1" applyBorder="1" applyAlignment="1">
      <alignment horizontal="left" vertical="top" wrapText="1" indent="1" readingOrder="1"/>
    </xf>
    <xf numFmtId="0" fontId="6" fillId="0" borderId="0" xfId="0" applyFont="1" applyAlignment="1">
      <alignment horizontal="left" vertical="top" wrapText="1" readingOrder="1"/>
    </xf>
    <xf numFmtId="0" fontId="6" fillId="0" borderId="3" xfId="0" applyFont="1" applyBorder="1" applyAlignment="1">
      <alignment horizontal="left" vertical="top" wrapText="1" readingOrder="1"/>
    </xf>
    <xf numFmtId="0" fontId="5" fillId="0" borderId="9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6" fillId="0" borderId="4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readingOrder="1"/>
    </xf>
    <xf numFmtId="4" fontId="6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top"/>
    </xf>
    <xf numFmtId="4" fontId="5" fillId="0" borderId="3" xfId="0" applyNumberFormat="1" applyFont="1" applyBorder="1" applyAlignment="1">
      <alignment horizontal="right" vertical="top"/>
    </xf>
    <xf numFmtId="0" fontId="7" fillId="2" borderId="12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4" fillId="2" borderId="5" xfId="0" applyFont="1" applyFill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center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12" fillId="0" borderId="0" xfId="0" applyFont="1" applyAlignment="1">
      <alignment horizontal="left" vertical="top" wrapText="1" readingOrder="1"/>
    </xf>
    <xf numFmtId="4" fontId="9" fillId="4" borderId="9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9" fillId="4" borderId="6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0" fontId="16" fillId="2" borderId="9" xfId="21" applyFont="1" applyFill="1" applyBorder="1" applyAlignment="1">
      <alignment horizontal="center" vertical="center"/>
      <protection/>
    </xf>
    <xf numFmtId="0" fontId="16" fillId="2" borderId="11" xfId="21" applyFont="1" applyFill="1" applyBorder="1" applyAlignment="1">
      <alignment horizontal="center" vertical="center"/>
      <protection/>
    </xf>
    <xf numFmtId="0" fontId="16" fillId="2" borderId="1" xfId="21" applyFont="1" applyFill="1" applyBorder="1" applyAlignment="1">
      <alignment horizontal="center" vertical="center"/>
      <protection/>
    </xf>
    <xf numFmtId="0" fontId="16" fillId="2" borderId="4" xfId="21" applyFont="1" applyFill="1" applyBorder="1" applyAlignment="1">
      <alignment horizontal="center" vertical="center" wrapText="1"/>
      <protection/>
    </xf>
    <xf numFmtId="0" fontId="16" fillId="2" borderId="0" xfId="21" applyFont="1" applyFill="1" applyAlignment="1">
      <alignment horizontal="center" vertical="center" wrapText="1"/>
      <protection/>
    </xf>
    <xf numFmtId="0" fontId="16" fillId="2" borderId="3" xfId="21" applyFont="1" applyFill="1" applyBorder="1" applyAlignment="1">
      <alignment horizontal="center" vertical="center" wrapText="1"/>
      <protection/>
    </xf>
    <xf numFmtId="0" fontId="16" fillId="2" borderId="5" xfId="21" applyFont="1" applyFill="1" applyBorder="1" applyAlignment="1">
      <alignment horizontal="center" vertical="center" wrapText="1"/>
      <protection/>
    </xf>
    <xf numFmtId="0" fontId="16" fillId="2" borderId="8" xfId="21" applyFont="1" applyFill="1" applyBorder="1" applyAlignment="1">
      <alignment horizontal="center" vertical="center" wrapText="1"/>
      <protection/>
    </xf>
    <xf numFmtId="0" fontId="16" fillId="2" borderId="6" xfId="21" applyFont="1" applyFill="1" applyBorder="1" applyAlignment="1">
      <alignment horizontal="center" vertical="center" wrapText="1"/>
      <protection/>
    </xf>
    <xf numFmtId="0" fontId="7" fillId="2" borderId="13" xfId="0" applyFont="1" applyFill="1" applyBorder="1" applyAlignment="1">
      <alignment horizontal="center" vertical="top" wrapText="1" readingOrder="1"/>
    </xf>
    <xf numFmtId="0" fontId="3" fillId="2" borderId="11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0" fillId="4" borderId="0" xfId="0" applyFill="1" applyAlignment="1">
      <alignment horizontal="left" vertical="top" wrapText="1" readingOrder="1"/>
    </xf>
    <xf numFmtId="0" fontId="0" fillId="4" borderId="3" xfId="0" applyFill="1" applyBorder="1" applyAlignment="1">
      <alignment horizontal="left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4" fontId="22" fillId="0" borderId="3" xfId="0" applyNumberFormat="1" applyFont="1" applyBorder="1" applyAlignment="1">
      <alignment horizontal="right" vertical="top"/>
    </xf>
    <xf numFmtId="0" fontId="7" fillId="2" borderId="9" xfId="0" applyFont="1" applyFill="1" applyBorder="1" applyAlignment="1">
      <alignment horizontal="center" vertical="top" wrapText="1" readingOrder="1"/>
    </xf>
    <xf numFmtId="0" fontId="7" fillId="2" borderId="11" xfId="0" applyFont="1" applyFill="1" applyBorder="1" applyAlignment="1">
      <alignment horizontal="center" vertical="top" wrapText="1" readingOrder="1"/>
    </xf>
    <xf numFmtId="0" fontId="7" fillId="2" borderId="1" xfId="0" applyFont="1" applyFill="1" applyBorder="1" applyAlignment="1">
      <alignment horizontal="center" vertical="top" wrapText="1" readingOrder="1"/>
    </xf>
    <xf numFmtId="0" fontId="7" fillId="2" borderId="4" xfId="0" applyFont="1" applyFill="1" applyBorder="1" applyAlignment="1">
      <alignment horizontal="center" vertical="top" wrapText="1" readingOrder="1"/>
    </xf>
    <xf numFmtId="0" fontId="7" fillId="2" borderId="0" xfId="0" applyFont="1" applyFill="1" applyAlignment="1">
      <alignment horizontal="center" vertical="top" wrapText="1" readingOrder="1"/>
    </xf>
    <xf numFmtId="0" fontId="7" fillId="2" borderId="3" xfId="0" applyFont="1" applyFill="1" applyBorder="1" applyAlignment="1">
      <alignment horizontal="center" vertical="top" wrapText="1" readingOrder="1"/>
    </xf>
    <xf numFmtId="0" fontId="7" fillId="2" borderId="5" xfId="0" applyFont="1" applyFill="1" applyBorder="1" applyAlignment="1">
      <alignment horizontal="center" vertical="top" wrapText="1" readingOrder="1"/>
    </xf>
    <xf numFmtId="0" fontId="7" fillId="2" borderId="8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4" fontId="22" fillId="0" borderId="2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horizontal="left" vertical="top" wrapText="1" readingOrder="1"/>
    </xf>
    <xf numFmtId="0" fontId="22" fillId="0" borderId="4" xfId="0" applyFont="1" applyBorder="1" applyAlignment="1">
      <alignment horizontal="left" vertical="top" wrapText="1" indent="1" readingOrder="1"/>
    </xf>
    <xf numFmtId="0" fontId="22" fillId="0" borderId="4" xfId="0" applyFont="1" applyBorder="1" applyAlignment="1">
      <alignment horizontal="left" vertical="center" wrapText="1" indent="2" readingOrder="1"/>
    </xf>
    <xf numFmtId="4" fontId="4" fillId="0" borderId="0" xfId="0" applyNumberFormat="1" applyFont="1" applyAlignment="1">
      <alignment horizontal="right" vertical="top"/>
    </xf>
    <xf numFmtId="4" fontId="4" fillId="0" borderId="3" xfId="0" applyNumberFormat="1" applyFont="1" applyBorder="1" applyAlignment="1">
      <alignment horizontal="right" vertical="top"/>
    </xf>
    <xf numFmtId="4" fontId="23" fillId="0" borderId="0" xfId="0" applyNumberFormat="1" applyFont="1" applyAlignment="1">
      <alignment horizontal="right" vertical="top"/>
    </xf>
    <xf numFmtId="4" fontId="23" fillId="0" borderId="3" xfId="0" applyNumberFormat="1" applyFont="1" applyBorder="1" applyAlignment="1">
      <alignment horizontal="right" vertical="top"/>
    </xf>
    <xf numFmtId="0" fontId="8" fillId="2" borderId="9" xfId="0" applyFont="1" applyFill="1" applyBorder="1" applyAlignment="1">
      <alignment horizontal="center" vertical="top" wrapText="1" readingOrder="1"/>
    </xf>
    <xf numFmtId="0" fontId="8" fillId="2" borderId="11" xfId="0" applyFont="1" applyFill="1" applyBorder="1" applyAlignment="1">
      <alignment horizontal="center" vertical="top" wrapText="1" readingOrder="1"/>
    </xf>
    <xf numFmtId="0" fontId="8" fillId="2" borderId="1" xfId="0" applyFont="1" applyFill="1" applyBorder="1" applyAlignment="1">
      <alignment horizontal="center" vertical="top" wrapText="1" readingOrder="1"/>
    </xf>
    <xf numFmtId="0" fontId="8" fillId="2" borderId="4" xfId="0" applyFont="1" applyFill="1" applyBorder="1" applyAlignment="1">
      <alignment horizontal="center" vertical="top" wrapText="1" readingOrder="1"/>
    </xf>
    <xf numFmtId="0" fontId="8" fillId="2" borderId="0" xfId="0" applyFont="1" applyFill="1" applyAlignment="1">
      <alignment horizontal="center" vertical="top" wrapText="1" readingOrder="1"/>
    </xf>
    <xf numFmtId="0" fontId="8" fillId="2" borderId="3" xfId="0" applyFont="1" applyFill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top" wrapText="1" readingOrder="1"/>
    </xf>
    <xf numFmtId="0" fontId="8" fillId="2" borderId="8" xfId="0" applyFont="1" applyFill="1" applyBorder="1" applyAlignment="1">
      <alignment horizontal="center" vertical="top" wrapText="1" readingOrder="1"/>
    </xf>
    <xf numFmtId="0" fontId="8" fillId="2" borderId="6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top" wrapText="1" readingOrder="1"/>
    </xf>
    <xf numFmtId="0" fontId="3" fillId="2" borderId="12" xfId="0" applyFont="1" applyFill="1" applyBorder="1" applyAlignment="1">
      <alignment horizontal="center" vertical="center" wrapText="1" readingOrder="1"/>
    </xf>
    <xf numFmtId="0" fontId="23" fillId="0" borderId="4" xfId="0" applyFont="1" applyBorder="1" applyAlignment="1">
      <alignment horizontal="left" vertical="top" wrapText="1" readingOrder="1"/>
    </xf>
    <xf numFmtId="4" fontId="23" fillId="0" borderId="2" xfId="0" applyNumberFormat="1" applyFont="1" applyBorder="1" applyAlignment="1">
      <alignment horizontal="right" vertical="center"/>
    </xf>
    <xf numFmtId="4" fontId="23" fillId="0" borderId="4" xfId="0" applyNumberFormat="1" applyFont="1" applyBorder="1" applyAlignment="1">
      <alignment horizontal="right" vertical="center"/>
    </xf>
    <xf numFmtId="4" fontId="23" fillId="0" borderId="3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0" fontId="23" fillId="0" borderId="4" xfId="0" applyFont="1" applyBorder="1" applyAlignment="1">
      <alignment horizontal="left" vertical="top" wrapText="1" indent="2" readingOrder="1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" fontId="23" fillId="0" borderId="4" xfId="0" applyNumberFormat="1" applyFont="1" applyBorder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10" fillId="0" borderId="4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top" wrapText="1" indent="1" readingOrder="1"/>
    </xf>
    <xf numFmtId="4" fontId="10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6C0B-B055-4FCF-B0AA-F1C4B69331CC}">
  <sheetPr>
    <outlinePr summaryBelow="0"/>
  </sheetPr>
  <dimension ref="A1:I85"/>
  <sheetViews>
    <sheetView showGridLines="0" tabSelected="1" view="pageBreakPreview" zoomScaleSheetLayoutView="10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4" width="8.85156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8.8515625" style="0" customWidth="1"/>
    <col min="257" max="257" width="17.00390625" style="0" customWidth="1"/>
    <col min="258" max="258" width="15.8515625" style="0" customWidth="1"/>
    <col min="259" max="260" width="8.8515625" style="0" customWidth="1"/>
    <col min="261" max="261" width="1.57421875" style="0" customWidth="1"/>
    <col min="262" max="262" width="16.00390625" style="0" customWidth="1"/>
    <col min="263" max="263" width="14.421875" style="0" customWidth="1"/>
    <col min="264" max="265" width="8.8515625" style="0" customWidth="1"/>
    <col min="513" max="513" width="17.00390625" style="0" customWidth="1"/>
    <col min="514" max="514" width="15.8515625" style="0" customWidth="1"/>
    <col min="515" max="516" width="8.8515625" style="0" customWidth="1"/>
    <col min="517" max="517" width="1.57421875" style="0" customWidth="1"/>
    <col min="518" max="518" width="16.00390625" style="0" customWidth="1"/>
    <col min="519" max="519" width="14.421875" style="0" customWidth="1"/>
    <col min="520" max="521" width="8.8515625" style="0" customWidth="1"/>
    <col min="769" max="769" width="17.00390625" style="0" customWidth="1"/>
    <col min="770" max="770" width="15.8515625" style="0" customWidth="1"/>
    <col min="771" max="772" width="8.8515625" style="0" customWidth="1"/>
    <col min="773" max="773" width="1.57421875" style="0" customWidth="1"/>
    <col min="774" max="774" width="16.00390625" style="0" customWidth="1"/>
    <col min="775" max="775" width="14.421875" style="0" customWidth="1"/>
    <col min="776" max="777" width="8.8515625" style="0" customWidth="1"/>
    <col min="1025" max="1025" width="17.00390625" style="0" customWidth="1"/>
    <col min="1026" max="1026" width="15.8515625" style="0" customWidth="1"/>
    <col min="1027" max="1028" width="8.8515625" style="0" customWidth="1"/>
    <col min="1029" max="1029" width="1.57421875" style="0" customWidth="1"/>
    <col min="1030" max="1030" width="16.00390625" style="0" customWidth="1"/>
    <col min="1031" max="1031" width="14.421875" style="0" customWidth="1"/>
    <col min="1032" max="1033" width="8.8515625" style="0" customWidth="1"/>
    <col min="1281" max="1281" width="17.00390625" style="0" customWidth="1"/>
    <col min="1282" max="1282" width="15.8515625" style="0" customWidth="1"/>
    <col min="1283" max="1284" width="8.8515625" style="0" customWidth="1"/>
    <col min="1285" max="1285" width="1.57421875" style="0" customWidth="1"/>
    <col min="1286" max="1286" width="16.00390625" style="0" customWidth="1"/>
    <col min="1287" max="1287" width="14.421875" style="0" customWidth="1"/>
    <col min="1288" max="1289" width="8.8515625" style="0" customWidth="1"/>
    <col min="1537" max="1537" width="17.00390625" style="0" customWidth="1"/>
    <col min="1538" max="1538" width="15.8515625" style="0" customWidth="1"/>
    <col min="1539" max="1540" width="8.8515625" style="0" customWidth="1"/>
    <col min="1541" max="1541" width="1.57421875" style="0" customWidth="1"/>
    <col min="1542" max="1542" width="16.00390625" style="0" customWidth="1"/>
    <col min="1543" max="1543" width="14.421875" style="0" customWidth="1"/>
    <col min="1544" max="1545" width="8.8515625" style="0" customWidth="1"/>
    <col min="1793" max="1793" width="17.00390625" style="0" customWidth="1"/>
    <col min="1794" max="1794" width="15.8515625" style="0" customWidth="1"/>
    <col min="1795" max="1796" width="8.8515625" style="0" customWidth="1"/>
    <col min="1797" max="1797" width="1.57421875" style="0" customWidth="1"/>
    <col min="1798" max="1798" width="16.00390625" style="0" customWidth="1"/>
    <col min="1799" max="1799" width="14.421875" style="0" customWidth="1"/>
    <col min="1800" max="1801" width="8.8515625" style="0" customWidth="1"/>
    <col min="2049" max="2049" width="17.00390625" style="0" customWidth="1"/>
    <col min="2050" max="2050" width="15.8515625" style="0" customWidth="1"/>
    <col min="2051" max="2052" width="8.8515625" style="0" customWidth="1"/>
    <col min="2053" max="2053" width="1.57421875" style="0" customWidth="1"/>
    <col min="2054" max="2054" width="16.00390625" style="0" customWidth="1"/>
    <col min="2055" max="2055" width="14.421875" style="0" customWidth="1"/>
    <col min="2056" max="2057" width="8.8515625" style="0" customWidth="1"/>
    <col min="2305" max="2305" width="17.00390625" style="0" customWidth="1"/>
    <col min="2306" max="2306" width="15.8515625" style="0" customWidth="1"/>
    <col min="2307" max="2308" width="8.8515625" style="0" customWidth="1"/>
    <col min="2309" max="2309" width="1.57421875" style="0" customWidth="1"/>
    <col min="2310" max="2310" width="16.00390625" style="0" customWidth="1"/>
    <col min="2311" max="2311" width="14.421875" style="0" customWidth="1"/>
    <col min="2312" max="2313" width="8.8515625" style="0" customWidth="1"/>
    <col min="2561" max="2561" width="17.00390625" style="0" customWidth="1"/>
    <col min="2562" max="2562" width="15.8515625" style="0" customWidth="1"/>
    <col min="2563" max="2564" width="8.8515625" style="0" customWidth="1"/>
    <col min="2565" max="2565" width="1.57421875" style="0" customWidth="1"/>
    <col min="2566" max="2566" width="16.00390625" style="0" customWidth="1"/>
    <col min="2567" max="2567" width="14.421875" style="0" customWidth="1"/>
    <col min="2568" max="2569" width="8.8515625" style="0" customWidth="1"/>
    <col min="2817" max="2817" width="17.00390625" style="0" customWidth="1"/>
    <col min="2818" max="2818" width="15.8515625" style="0" customWidth="1"/>
    <col min="2819" max="2820" width="8.8515625" style="0" customWidth="1"/>
    <col min="2821" max="2821" width="1.57421875" style="0" customWidth="1"/>
    <col min="2822" max="2822" width="16.00390625" style="0" customWidth="1"/>
    <col min="2823" max="2823" width="14.421875" style="0" customWidth="1"/>
    <col min="2824" max="2825" width="8.8515625" style="0" customWidth="1"/>
    <col min="3073" max="3073" width="17.00390625" style="0" customWidth="1"/>
    <col min="3074" max="3074" width="15.8515625" style="0" customWidth="1"/>
    <col min="3075" max="3076" width="8.8515625" style="0" customWidth="1"/>
    <col min="3077" max="3077" width="1.57421875" style="0" customWidth="1"/>
    <col min="3078" max="3078" width="16.00390625" style="0" customWidth="1"/>
    <col min="3079" max="3079" width="14.421875" style="0" customWidth="1"/>
    <col min="3080" max="3081" width="8.8515625" style="0" customWidth="1"/>
    <col min="3329" max="3329" width="17.00390625" style="0" customWidth="1"/>
    <col min="3330" max="3330" width="15.8515625" style="0" customWidth="1"/>
    <col min="3331" max="3332" width="8.8515625" style="0" customWidth="1"/>
    <col min="3333" max="3333" width="1.57421875" style="0" customWidth="1"/>
    <col min="3334" max="3334" width="16.00390625" style="0" customWidth="1"/>
    <col min="3335" max="3335" width="14.421875" style="0" customWidth="1"/>
    <col min="3336" max="3337" width="8.8515625" style="0" customWidth="1"/>
    <col min="3585" max="3585" width="17.00390625" style="0" customWidth="1"/>
    <col min="3586" max="3586" width="15.8515625" style="0" customWidth="1"/>
    <col min="3587" max="3588" width="8.8515625" style="0" customWidth="1"/>
    <col min="3589" max="3589" width="1.57421875" style="0" customWidth="1"/>
    <col min="3590" max="3590" width="16.00390625" style="0" customWidth="1"/>
    <col min="3591" max="3591" width="14.421875" style="0" customWidth="1"/>
    <col min="3592" max="3593" width="8.8515625" style="0" customWidth="1"/>
    <col min="3841" max="3841" width="17.00390625" style="0" customWidth="1"/>
    <col min="3842" max="3842" width="15.8515625" style="0" customWidth="1"/>
    <col min="3843" max="3844" width="8.8515625" style="0" customWidth="1"/>
    <col min="3845" max="3845" width="1.57421875" style="0" customWidth="1"/>
    <col min="3846" max="3846" width="16.00390625" style="0" customWidth="1"/>
    <col min="3847" max="3847" width="14.421875" style="0" customWidth="1"/>
    <col min="3848" max="3849" width="8.8515625" style="0" customWidth="1"/>
    <col min="4097" max="4097" width="17.00390625" style="0" customWidth="1"/>
    <col min="4098" max="4098" width="15.8515625" style="0" customWidth="1"/>
    <col min="4099" max="4100" width="8.8515625" style="0" customWidth="1"/>
    <col min="4101" max="4101" width="1.57421875" style="0" customWidth="1"/>
    <col min="4102" max="4102" width="16.00390625" style="0" customWidth="1"/>
    <col min="4103" max="4103" width="14.421875" style="0" customWidth="1"/>
    <col min="4104" max="4105" width="8.8515625" style="0" customWidth="1"/>
    <col min="4353" max="4353" width="17.00390625" style="0" customWidth="1"/>
    <col min="4354" max="4354" width="15.8515625" style="0" customWidth="1"/>
    <col min="4355" max="4356" width="8.8515625" style="0" customWidth="1"/>
    <col min="4357" max="4357" width="1.57421875" style="0" customWidth="1"/>
    <col min="4358" max="4358" width="16.00390625" style="0" customWidth="1"/>
    <col min="4359" max="4359" width="14.421875" style="0" customWidth="1"/>
    <col min="4360" max="4361" width="8.8515625" style="0" customWidth="1"/>
    <col min="4609" max="4609" width="17.00390625" style="0" customWidth="1"/>
    <col min="4610" max="4610" width="15.8515625" style="0" customWidth="1"/>
    <col min="4611" max="4612" width="8.8515625" style="0" customWidth="1"/>
    <col min="4613" max="4613" width="1.57421875" style="0" customWidth="1"/>
    <col min="4614" max="4614" width="16.00390625" style="0" customWidth="1"/>
    <col min="4615" max="4615" width="14.421875" style="0" customWidth="1"/>
    <col min="4616" max="4617" width="8.8515625" style="0" customWidth="1"/>
    <col min="4865" max="4865" width="17.00390625" style="0" customWidth="1"/>
    <col min="4866" max="4866" width="15.8515625" style="0" customWidth="1"/>
    <col min="4867" max="4868" width="8.8515625" style="0" customWidth="1"/>
    <col min="4869" max="4869" width="1.57421875" style="0" customWidth="1"/>
    <col min="4870" max="4870" width="16.00390625" style="0" customWidth="1"/>
    <col min="4871" max="4871" width="14.421875" style="0" customWidth="1"/>
    <col min="4872" max="4873" width="8.8515625" style="0" customWidth="1"/>
    <col min="5121" max="5121" width="17.00390625" style="0" customWidth="1"/>
    <col min="5122" max="5122" width="15.8515625" style="0" customWidth="1"/>
    <col min="5123" max="5124" width="8.8515625" style="0" customWidth="1"/>
    <col min="5125" max="5125" width="1.57421875" style="0" customWidth="1"/>
    <col min="5126" max="5126" width="16.00390625" style="0" customWidth="1"/>
    <col min="5127" max="5127" width="14.421875" style="0" customWidth="1"/>
    <col min="5128" max="5129" width="8.8515625" style="0" customWidth="1"/>
    <col min="5377" max="5377" width="17.00390625" style="0" customWidth="1"/>
    <col min="5378" max="5378" width="15.8515625" style="0" customWidth="1"/>
    <col min="5379" max="5380" width="8.8515625" style="0" customWidth="1"/>
    <col min="5381" max="5381" width="1.57421875" style="0" customWidth="1"/>
    <col min="5382" max="5382" width="16.00390625" style="0" customWidth="1"/>
    <col min="5383" max="5383" width="14.421875" style="0" customWidth="1"/>
    <col min="5384" max="5385" width="8.8515625" style="0" customWidth="1"/>
    <col min="5633" max="5633" width="17.00390625" style="0" customWidth="1"/>
    <col min="5634" max="5634" width="15.8515625" style="0" customWidth="1"/>
    <col min="5635" max="5636" width="8.8515625" style="0" customWidth="1"/>
    <col min="5637" max="5637" width="1.57421875" style="0" customWidth="1"/>
    <col min="5638" max="5638" width="16.00390625" style="0" customWidth="1"/>
    <col min="5639" max="5639" width="14.421875" style="0" customWidth="1"/>
    <col min="5640" max="5641" width="8.8515625" style="0" customWidth="1"/>
    <col min="5889" max="5889" width="17.00390625" style="0" customWidth="1"/>
    <col min="5890" max="5890" width="15.8515625" style="0" customWidth="1"/>
    <col min="5891" max="5892" width="8.8515625" style="0" customWidth="1"/>
    <col min="5893" max="5893" width="1.57421875" style="0" customWidth="1"/>
    <col min="5894" max="5894" width="16.00390625" style="0" customWidth="1"/>
    <col min="5895" max="5895" width="14.421875" style="0" customWidth="1"/>
    <col min="5896" max="5897" width="8.8515625" style="0" customWidth="1"/>
    <col min="6145" max="6145" width="17.00390625" style="0" customWidth="1"/>
    <col min="6146" max="6146" width="15.8515625" style="0" customWidth="1"/>
    <col min="6147" max="6148" width="8.8515625" style="0" customWidth="1"/>
    <col min="6149" max="6149" width="1.57421875" style="0" customWidth="1"/>
    <col min="6150" max="6150" width="16.00390625" style="0" customWidth="1"/>
    <col min="6151" max="6151" width="14.421875" style="0" customWidth="1"/>
    <col min="6152" max="6153" width="8.8515625" style="0" customWidth="1"/>
    <col min="6401" max="6401" width="17.00390625" style="0" customWidth="1"/>
    <col min="6402" max="6402" width="15.8515625" style="0" customWidth="1"/>
    <col min="6403" max="6404" width="8.8515625" style="0" customWidth="1"/>
    <col min="6405" max="6405" width="1.57421875" style="0" customWidth="1"/>
    <col min="6406" max="6406" width="16.00390625" style="0" customWidth="1"/>
    <col min="6407" max="6407" width="14.421875" style="0" customWidth="1"/>
    <col min="6408" max="6409" width="8.8515625" style="0" customWidth="1"/>
    <col min="6657" max="6657" width="17.00390625" style="0" customWidth="1"/>
    <col min="6658" max="6658" width="15.8515625" style="0" customWidth="1"/>
    <col min="6659" max="6660" width="8.8515625" style="0" customWidth="1"/>
    <col min="6661" max="6661" width="1.57421875" style="0" customWidth="1"/>
    <col min="6662" max="6662" width="16.00390625" style="0" customWidth="1"/>
    <col min="6663" max="6663" width="14.421875" style="0" customWidth="1"/>
    <col min="6664" max="6665" width="8.8515625" style="0" customWidth="1"/>
    <col min="6913" max="6913" width="17.00390625" style="0" customWidth="1"/>
    <col min="6914" max="6914" width="15.8515625" style="0" customWidth="1"/>
    <col min="6915" max="6916" width="8.8515625" style="0" customWidth="1"/>
    <col min="6917" max="6917" width="1.57421875" style="0" customWidth="1"/>
    <col min="6918" max="6918" width="16.00390625" style="0" customWidth="1"/>
    <col min="6919" max="6919" width="14.421875" style="0" customWidth="1"/>
    <col min="6920" max="6921" width="8.8515625" style="0" customWidth="1"/>
    <col min="7169" max="7169" width="17.00390625" style="0" customWidth="1"/>
    <col min="7170" max="7170" width="15.8515625" style="0" customWidth="1"/>
    <col min="7171" max="7172" width="8.8515625" style="0" customWidth="1"/>
    <col min="7173" max="7173" width="1.57421875" style="0" customWidth="1"/>
    <col min="7174" max="7174" width="16.00390625" style="0" customWidth="1"/>
    <col min="7175" max="7175" width="14.421875" style="0" customWidth="1"/>
    <col min="7176" max="7177" width="8.8515625" style="0" customWidth="1"/>
    <col min="7425" max="7425" width="17.00390625" style="0" customWidth="1"/>
    <col min="7426" max="7426" width="15.8515625" style="0" customWidth="1"/>
    <col min="7427" max="7428" width="8.8515625" style="0" customWidth="1"/>
    <col min="7429" max="7429" width="1.57421875" style="0" customWidth="1"/>
    <col min="7430" max="7430" width="16.00390625" style="0" customWidth="1"/>
    <col min="7431" max="7431" width="14.421875" style="0" customWidth="1"/>
    <col min="7432" max="7433" width="8.8515625" style="0" customWidth="1"/>
    <col min="7681" max="7681" width="17.00390625" style="0" customWidth="1"/>
    <col min="7682" max="7682" width="15.8515625" style="0" customWidth="1"/>
    <col min="7683" max="7684" width="8.8515625" style="0" customWidth="1"/>
    <col min="7685" max="7685" width="1.57421875" style="0" customWidth="1"/>
    <col min="7686" max="7686" width="16.00390625" style="0" customWidth="1"/>
    <col min="7687" max="7687" width="14.421875" style="0" customWidth="1"/>
    <col min="7688" max="7689" width="8.8515625" style="0" customWidth="1"/>
    <col min="7937" max="7937" width="17.00390625" style="0" customWidth="1"/>
    <col min="7938" max="7938" width="15.8515625" style="0" customWidth="1"/>
    <col min="7939" max="7940" width="8.8515625" style="0" customWidth="1"/>
    <col min="7941" max="7941" width="1.57421875" style="0" customWidth="1"/>
    <col min="7942" max="7942" width="16.00390625" style="0" customWidth="1"/>
    <col min="7943" max="7943" width="14.421875" style="0" customWidth="1"/>
    <col min="7944" max="7945" width="8.8515625" style="0" customWidth="1"/>
    <col min="8193" max="8193" width="17.00390625" style="0" customWidth="1"/>
    <col min="8194" max="8194" width="15.8515625" style="0" customWidth="1"/>
    <col min="8195" max="8196" width="8.8515625" style="0" customWidth="1"/>
    <col min="8197" max="8197" width="1.57421875" style="0" customWidth="1"/>
    <col min="8198" max="8198" width="16.00390625" style="0" customWidth="1"/>
    <col min="8199" max="8199" width="14.421875" style="0" customWidth="1"/>
    <col min="8200" max="8201" width="8.8515625" style="0" customWidth="1"/>
    <col min="8449" max="8449" width="17.00390625" style="0" customWidth="1"/>
    <col min="8450" max="8450" width="15.8515625" style="0" customWidth="1"/>
    <col min="8451" max="8452" width="8.8515625" style="0" customWidth="1"/>
    <col min="8453" max="8453" width="1.57421875" style="0" customWidth="1"/>
    <col min="8454" max="8454" width="16.00390625" style="0" customWidth="1"/>
    <col min="8455" max="8455" width="14.421875" style="0" customWidth="1"/>
    <col min="8456" max="8457" width="8.8515625" style="0" customWidth="1"/>
    <col min="8705" max="8705" width="17.00390625" style="0" customWidth="1"/>
    <col min="8706" max="8706" width="15.8515625" style="0" customWidth="1"/>
    <col min="8707" max="8708" width="8.8515625" style="0" customWidth="1"/>
    <col min="8709" max="8709" width="1.57421875" style="0" customWidth="1"/>
    <col min="8710" max="8710" width="16.00390625" style="0" customWidth="1"/>
    <col min="8711" max="8711" width="14.421875" style="0" customWidth="1"/>
    <col min="8712" max="8713" width="8.8515625" style="0" customWidth="1"/>
    <col min="8961" max="8961" width="17.00390625" style="0" customWidth="1"/>
    <col min="8962" max="8962" width="15.8515625" style="0" customWidth="1"/>
    <col min="8963" max="8964" width="8.8515625" style="0" customWidth="1"/>
    <col min="8965" max="8965" width="1.57421875" style="0" customWidth="1"/>
    <col min="8966" max="8966" width="16.00390625" style="0" customWidth="1"/>
    <col min="8967" max="8967" width="14.421875" style="0" customWidth="1"/>
    <col min="8968" max="8969" width="8.8515625" style="0" customWidth="1"/>
    <col min="9217" max="9217" width="17.00390625" style="0" customWidth="1"/>
    <col min="9218" max="9218" width="15.8515625" style="0" customWidth="1"/>
    <col min="9219" max="9220" width="8.8515625" style="0" customWidth="1"/>
    <col min="9221" max="9221" width="1.57421875" style="0" customWidth="1"/>
    <col min="9222" max="9222" width="16.00390625" style="0" customWidth="1"/>
    <col min="9223" max="9223" width="14.421875" style="0" customWidth="1"/>
    <col min="9224" max="9225" width="8.8515625" style="0" customWidth="1"/>
    <col min="9473" max="9473" width="17.00390625" style="0" customWidth="1"/>
    <col min="9474" max="9474" width="15.8515625" style="0" customWidth="1"/>
    <col min="9475" max="9476" width="8.8515625" style="0" customWidth="1"/>
    <col min="9477" max="9477" width="1.57421875" style="0" customWidth="1"/>
    <col min="9478" max="9478" width="16.00390625" style="0" customWidth="1"/>
    <col min="9479" max="9479" width="14.421875" style="0" customWidth="1"/>
    <col min="9480" max="9481" width="8.8515625" style="0" customWidth="1"/>
    <col min="9729" max="9729" width="17.00390625" style="0" customWidth="1"/>
    <col min="9730" max="9730" width="15.8515625" style="0" customWidth="1"/>
    <col min="9731" max="9732" width="8.8515625" style="0" customWidth="1"/>
    <col min="9733" max="9733" width="1.57421875" style="0" customWidth="1"/>
    <col min="9734" max="9734" width="16.00390625" style="0" customWidth="1"/>
    <col min="9735" max="9735" width="14.421875" style="0" customWidth="1"/>
    <col min="9736" max="9737" width="8.8515625" style="0" customWidth="1"/>
    <col min="9985" max="9985" width="17.00390625" style="0" customWidth="1"/>
    <col min="9986" max="9986" width="15.8515625" style="0" customWidth="1"/>
    <col min="9987" max="9988" width="8.8515625" style="0" customWidth="1"/>
    <col min="9989" max="9989" width="1.57421875" style="0" customWidth="1"/>
    <col min="9990" max="9990" width="16.00390625" style="0" customWidth="1"/>
    <col min="9991" max="9991" width="14.421875" style="0" customWidth="1"/>
    <col min="9992" max="9993" width="8.8515625" style="0" customWidth="1"/>
    <col min="10241" max="10241" width="17.00390625" style="0" customWidth="1"/>
    <col min="10242" max="10242" width="15.8515625" style="0" customWidth="1"/>
    <col min="10243" max="10244" width="8.8515625" style="0" customWidth="1"/>
    <col min="10245" max="10245" width="1.57421875" style="0" customWidth="1"/>
    <col min="10246" max="10246" width="16.00390625" style="0" customWidth="1"/>
    <col min="10247" max="10247" width="14.421875" style="0" customWidth="1"/>
    <col min="10248" max="10249" width="8.8515625" style="0" customWidth="1"/>
    <col min="10497" max="10497" width="17.00390625" style="0" customWidth="1"/>
    <col min="10498" max="10498" width="15.8515625" style="0" customWidth="1"/>
    <col min="10499" max="10500" width="8.8515625" style="0" customWidth="1"/>
    <col min="10501" max="10501" width="1.57421875" style="0" customWidth="1"/>
    <col min="10502" max="10502" width="16.00390625" style="0" customWidth="1"/>
    <col min="10503" max="10503" width="14.421875" style="0" customWidth="1"/>
    <col min="10504" max="10505" width="8.8515625" style="0" customWidth="1"/>
    <col min="10753" max="10753" width="17.00390625" style="0" customWidth="1"/>
    <col min="10754" max="10754" width="15.8515625" style="0" customWidth="1"/>
    <col min="10755" max="10756" width="8.8515625" style="0" customWidth="1"/>
    <col min="10757" max="10757" width="1.57421875" style="0" customWidth="1"/>
    <col min="10758" max="10758" width="16.00390625" style="0" customWidth="1"/>
    <col min="10759" max="10759" width="14.421875" style="0" customWidth="1"/>
    <col min="10760" max="10761" width="8.8515625" style="0" customWidth="1"/>
    <col min="11009" max="11009" width="17.00390625" style="0" customWidth="1"/>
    <col min="11010" max="11010" width="15.8515625" style="0" customWidth="1"/>
    <col min="11011" max="11012" width="8.8515625" style="0" customWidth="1"/>
    <col min="11013" max="11013" width="1.57421875" style="0" customWidth="1"/>
    <col min="11014" max="11014" width="16.00390625" style="0" customWidth="1"/>
    <col min="11015" max="11015" width="14.421875" style="0" customWidth="1"/>
    <col min="11016" max="11017" width="8.8515625" style="0" customWidth="1"/>
    <col min="11265" max="11265" width="17.00390625" style="0" customWidth="1"/>
    <col min="11266" max="11266" width="15.8515625" style="0" customWidth="1"/>
    <col min="11267" max="11268" width="8.8515625" style="0" customWidth="1"/>
    <col min="11269" max="11269" width="1.57421875" style="0" customWidth="1"/>
    <col min="11270" max="11270" width="16.00390625" style="0" customWidth="1"/>
    <col min="11271" max="11271" width="14.421875" style="0" customWidth="1"/>
    <col min="11272" max="11273" width="8.8515625" style="0" customWidth="1"/>
    <col min="11521" max="11521" width="17.00390625" style="0" customWidth="1"/>
    <col min="11522" max="11522" width="15.8515625" style="0" customWidth="1"/>
    <col min="11523" max="11524" width="8.8515625" style="0" customWidth="1"/>
    <col min="11525" max="11525" width="1.57421875" style="0" customWidth="1"/>
    <col min="11526" max="11526" width="16.00390625" style="0" customWidth="1"/>
    <col min="11527" max="11527" width="14.421875" style="0" customWidth="1"/>
    <col min="11528" max="11529" width="8.8515625" style="0" customWidth="1"/>
    <col min="11777" max="11777" width="17.00390625" style="0" customWidth="1"/>
    <col min="11778" max="11778" width="15.8515625" style="0" customWidth="1"/>
    <col min="11779" max="11780" width="8.8515625" style="0" customWidth="1"/>
    <col min="11781" max="11781" width="1.57421875" style="0" customWidth="1"/>
    <col min="11782" max="11782" width="16.00390625" style="0" customWidth="1"/>
    <col min="11783" max="11783" width="14.421875" style="0" customWidth="1"/>
    <col min="11784" max="11785" width="8.8515625" style="0" customWidth="1"/>
    <col min="12033" max="12033" width="17.00390625" style="0" customWidth="1"/>
    <col min="12034" max="12034" width="15.8515625" style="0" customWidth="1"/>
    <col min="12035" max="12036" width="8.8515625" style="0" customWidth="1"/>
    <col min="12037" max="12037" width="1.57421875" style="0" customWidth="1"/>
    <col min="12038" max="12038" width="16.00390625" style="0" customWidth="1"/>
    <col min="12039" max="12039" width="14.421875" style="0" customWidth="1"/>
    <col min="12040" max="12041" width="8.8515625" style="0" customWidth="1"/>
    <col min="12289" max="12289" width="17.00390625" style="0" customWidth="1"/>
    <col min="12290" max="12290" width="15.8515625" style="0" customWidth="1"/>
    <col min="12291" max="12292" width="8.8515625" style="0" customWidth="1"/>
    <col min="12293" max="12293" width="1.57421875" style="0" customWidth="1"/>
    <col min="12294" max="12294" width="16.00390625" style="0" customWidth="1"/>
    <col min="12295" max="12295" width="14.421875" style="0" customWidth="1"/>
    <col min="12296" max="12297" width="8.8515625" style="0" customWidth="1"/>
    <col min="12545" max="12545" width="17.00390625" style="0" customWidth="1"/>
    <col min="12546" max="12546" width="15.8515625" style="0" customWidth="1"/>
    <col min="12547" max="12548" width="8.8515625" style="0" customWidth="1"/>
    <col min="12549" max="12549" width="1.57421875" style="0" customWidth="1"/>
    <col min="12550" max="12550" width="16.00390625" style="0" customWidth="1"/>
    <col min="12551" max="12551" width="14.421875" style="0" customWidth="1"/>
    <col min="12552" max="12553" width="8.8515625" style="0" customWidth="1"/>
    <col min="12801" max="12801" width="17.00390625" style="0" customWidth="1"/>
    <col min="12802" max="12802" width="15.8515625" style="0" customWidth="1"/>
    <col min="12803" max="12804" width="8.8515625" style="0" customWidth="1"/>
    <col min="12805" max="12805" width="1.57421875" style="0" customWidth="1"/>
    <col min="12806" max="12806" width="16.00390625" style="0" customWidth="1"/>
    <col min="12807" max="12807" width="14.421875" style="0" customWidth="1"/>
    <col min="12808" max="12809" width="8.8515625" style="0" customWidth="1"/>
    <col min="13057" max="13057" width="17.00390625" style="0" customWidth="1"/>
    <col min="13058" max="13058" width="15.8515625" style="0" customWidth="1"/>
    <col min="13059" max="13060" width="8.8515625" style="0" customWidth="1"/>
    <col min="13061" max="13061" width="1.57421875" style="0" customWidth="1"/>
    <col min="13062" max="13062" width="16.00390625" style="0" customWidth="1"/>
    <col min="13063" max="13063" width="14.421875" style="0" customWidth="1"/>
    <col min="13064" max="13065" width="8.8515625" style="0" customWidth="1"/>
    <col min="13313" max="13313" width="17.00390625" style="0" customWidth="1"/>
    <col min="13314" max="13314" width="15.8515625" style="0" customWidth="1"/>
    <col min="13315" max="13316" width="8.8515625" style="0" customWidth="1"/>
    <col min="13317" max="13317" width="1.57421875" style="0" customWidth="1"/>
    <col min="13318" max="13318" width="16.00390625" style="0" customWidth="1"/>
    <col min="13319" max="13319" width="14.421875" style="0" customWidth="1"/>
    <col min="13320" max="13321" width="8.8515625" style="0" customWidth="1"/>
    <col min="13569" max="13569" width="17.00390625" style="0" customWidth="1"/>
    <col min="13570" max="13570" width="15.8515625" style="0" customWidth="1"/>
    <col min="13571" max="13572" width="8.8515625" style="0" customWidth="1"/>
    <col min="13573" max="13573" width="1.57421875" style="0" customWidth="1"/>
    <col min="13574" max="13574" width="16.00390625" style="0" customWidth="1"/>
    <col min="13575" max="13575" width="14.421875" style="0" customWidth="1"/>
    <col min="13576" max="13577" width="8.8515625" style="0" customWidth="1"/>
    <col min="13825" max="13825" width="17.00390625" style="0" customWidth="1"/>
    <col min="13826" max="13826" width="15.8515625" style="0" customWidth="1"/>
    <col min="13827" max="13828" width="8.8515625" style="0" customWidth="1"/>
    <col min="13829" max="13829" width="1.57421875" style="0" customWidth="1"/>
    <col min="13830" max="13830" width="16.00390625" style="0" customWidth="1"/>
    <col min="13831" max="13831" width="14.421875" style="0" customWidth="1"/>
    <col min="13832" max="13833" width="8.8515625" style="0" customWidth="1"/>
    <col min="14081" max="14081" width="17.00390625" style="0" customWidth="1"/>
    <col min="14082" max="14082" width="15.8515625" style="0" customWidth="1"/>
    <col min="14083" max="14084" width="8.8515625" style="0" customWidth="1"/>
    <col min="14085" max="14085" width="1.57421875" style="0" customWidth="1"/>
    <col min="14086" max="14086" width="16.00390625" style="0" customWidth="1"/>
    <col min="14087" max="14087" width="14.421875" style="0" customWidth="1"/>
    <col min="14088" max="14089" width="8.8515625" style="0" customWidth="1"/>
    <col min="14337" max="14337" width="17.00390625" style="0" customWidth="1"/>
    <col min="14338" max="14338" width="15.8515625" style="0" customWidth="1"/>
    <col min="14339" max="14340" width="8.8515625" style="0" customWidth="1"/>
    <col min="14341" max="14341" width="1.57421875" style="0" customWidth="1"/>
    <col min="14342" max="14342" width="16.00390625" style="0" customWidth="1"/>
    <col min="14343" max="14343" width="14.421875" style="0" customWidth="1"/>
    <col min="14344" max="14345" width="8.8515625" style="0" customWidth="1"/>
    <col min="14593" max="14593" width="17.00390625" style="0" customWidth="1"/>
    <col min="14594" max="14594" width="15.8515625" style="0" customWidth="1"/>
    <col min="14595" max="14596" width="8.8515625" style="0" customWidth="1"/>
    <col min="14597" max="14597" width="1.57421875" style="0" customWidth="1"/>
    <col min="14598" max="14598" width="16.00390625" style="0" customWidth="1"/>
    <col min="14599" max="14599" width="14.421875" style="0" customWidth="1"/>
    <col min="14600" max="14601" width="8.8515625" style="0" customWidth="1"/>
    <col min="14849" max="14849" width="17.00390625" style="0" customWidth="1"/>
    <col min="14850" max="14850" width="15.8515625" style="0" customWidth="1"/>
    <col min="14851" max="14852" width="8.8515625" style="0" customWidth="1"/>
    <col min="14853" max="14853" width="1.57421875" style="0" customWidth="1"/>
    <col min="14854" max="14854" width="16.00390625" style="0" customWidth="1"/>
    <col min="14855" max="14855" width="14.421875" style="0" customWidth="1"/>
    <col min="14856" max="14857" width="8.8515625" style="0" customWidth="1"/>
    <col min="15105" max="15105" width="17.00390625" style="0" customWidth="1"/>
    <col min="15106" max="15106" width="15.8515625" style="0" customWidth="1"/>
    <col min="15107" max="15108" width="8.8515625" style="0" customWidth="1"/>
    <col min="15109" max="15109" width="1.57421875" style="0" customWidth="1"/>
    <col min="15110" max="15110" width="16.00390625" style="0" customWidth="1"/>
    <col min="15111" max="15111" width="14.421875" style="0" customWidth="1"/>
    <col min="15112" max="15113" width="8.8515625" style="0" customWidth="1"/>
    <col min="15361" max="15361" width="17.00390625" style="0" customWidth="1"/>
    <col min="15362" max="15362" width="15.8515625" style="0" customWidth="1"/>
    <col min="15363" max="15364" width="8.8515625" style="0" customWidth="1"/>
    <col min="15365" max="15365" width="1.57421875" style="0" customWidth="1"/>
    <col min="15366" max="15366" width="16.00390625" style="0" customWidth="1"/>
    <col min="15367" max="15367" width="14.421875" style="0" customWidth="1"/>
    <col min="15368" max="15369" width="8.8515625" style="0" customWidth="1"/>
    <col min="15617" max="15617" width="17.00390625" style="0" customWidth="1"/>
    <col min="15618" max="15618" width="15.8515625" style="0" customWidth="1"/>
    <col min="15619" max="15620" width="8.8515625" style="0" customWidth="1"/>
    <col min="15621" max="15621" width="1.57421875" style="0" customWidth="1"/>
    <col min="15622" max="15622" width="16.00390625" style="0" customWidth="1"/>
    <col min="15623" max="15623" width="14.421875" style="0" customWidth="1"/>
    <col min="15624" max="15625" width="8.8515625" style="0" customWidth="1"/>
    <col min="15873" max="15873" width="17.00390625" style="0" customWidth="1"/>
    <col min="15874" max="15874" width="15.8515625" style="0" customWidth="1"/>
    <col min="15875" max="15876" width="8.8515625" style="0" customWidth="1"/>
    <col min="15877" max="15877" width="1.57421875" style="0" customWidth="1"/>
    <col min="15878" max="15878" width="16.00390625" style="0" customWidth="1"/>
    <col min="15879" max="15879" width="14.421875" style="0" customWidth="1"/>
    <col min="15880" max="15881" width="8.8515625" style="0" customWidth="1"/>
    <col min="16129" max="16129" width="17.00390625" style="0" customWidth="1"/>
    <col min="16130" max="16130" width="15.8515625" style="0" customWidth="1"/>
    <col min="16131" max="16132" width="8.8515625" style="0" customWidth="1"/>
    <col min="16133" max="16133" width="1.57421875" style="0" customWidth="1"/>
    <col min="16134" max="16134" width="16.00390625" style="0" customWidth="1"/>
    <col min="16135" max="16135" width="14.421875" style="0" customWidth="1"/>
    <col min="16136" max="16137" width="8.8515625" style="0" customWidth="1"/>
  </cols>
  <sheetData>
    <row r="1" spans="1:9" ht="10.5" customHeight="1">
      <c r="A1" s="139" t="s">
        <v>0</v>
      </c>
      <c r="B1" s="140"/>
      <c r="C1" s="140"/>
      <c r="D1" s="140"/>
      <c r="E1" s="140"/>
      <c r="F1" s="140"/>
      <c r="G1" s="140"/>
      <c r="H1" s="140"/>
      <c r="I1" s="141"/>
    </row>
    <row r="2" spans="1:9" ht="10.5" customHeight="1">
      <c r="A2" s="142"/>
      <c r="B2" s="143"/>
      <c r="C2" s="143"/>
      <c r="D2" s="143"/>
      <c r="E2" s="143"/>
      <c r="F2" s="143"/>
      <c r="G2" s="143"/>
      <c r="H2" s="143"/>
      <c r="I2" s="144"/>
    </row>
    <row r="3" spans="1:9" ht="10.5" customHeight="1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8" customHeight="1">
      <c r="A4" s="145"/>
      <c r="B4" s="146"/>
      <c r="C4" s="146"/>
      <c r="D4" s="146"/>
      <c r="E4" s="146"/>
      <c r="F4" s="146"/>
      <c r="G4" s="146"/>
      <c r="H4" s="146"/>
      <c r="I4" s="147"/>
    </row>
    <row r="5" spans="1:9" ht="9" customHeight="1">
      <c r="A5" s="148" t="s">
        <v>1</v>
      </c>
      <c r="B5" s="149"/>
      <c r="C5" s="152" t="s">
        <v>2</v>
      </c>
      <c r="D5" s="152" t="s">
        <v>3</v>
      </c>
      <c r="E5" s="148" t="s">
        <v>1</v>
      </c>
      <c r="F5" s="154"/>
      <c r="G5" s="149"/>
      <c r="H5" s="156" t="s">
        <v>2</v>
      </c>
      <c r="I5" s="156" t="s">
        <v>3</v>
      </c>
    </row>
    <row r="6" spans="1:9" ht="9" customHeight="1">
      <c r="A6" s="150"/>
      <c r="B6" s="151"/>
      <c r="C6" s="153"/>
      <c r="D6" s="153"/>
      <c r="E6" s="150"/>
      <c r="F6" s="155"/>
      <c r="G6" s="151"/>
      <c r="H6" s="157"/>
      <c r="I6" s="157"/>
    </row>
    <row r="7" spans="1:9" ht="6" customHeight="1">
      <c r="A7" s="162" t="s">
        <v>4</v>
      </c>
      <c r="B7" s="163"/>
      <c r="C7" s="1"/>
      <c r="D7" s="2"/>
      <c r="E7" s="166" t="s">
        <v>5</v>
      </c>
      <c r="F7" s="166"/>
      <c r="G7" s="165"/>
      <c r="H7" s="3"/>
      <c r="I7" s="3"/>
    </row>
    <row r="8" spans="1:9" ht="6.75" customHeight="1">
      <c r="A8" s="164"/>
      <c r="B8" s="165"/>
      <c r="C8" s="3"/>
      <c r="D8" s="2"/>
      <c r="E8" s="166"/>
      <c r="F8" s="166"/>
      <c r="G8" s="165"/>
      <c r="H8" s="3"/>
      <c r="I8" s="3"/>
    </row>
    <row r="9" spans="1:9" ht="6.75" customHeight="1">
      <c r="A9" s="164" t="s">
        <v>6</v>
      </c>
      <c r="B9" s="165"/>
      <c r="C9" s="3"/>
      <c r="D9" s="2"/>
      <c r="E9" s="166" t="s">
        <v>7</v>
      </c>
      <c r="F9" s="166"/>
      <c r="G9" s="165"/>
      <c r="H9" s="3"/>
      <c r="I9" s="3"/>
    </row>
    <row r="10" spans="1:9" s="5" customFormat="1" ht="6.75" customHeight="1">
      <c r="A10" s="167" t="s">
        <v>8</v>
      </c>
      <c r="B10" s="161"/>
      <c r="C10" s="4">
        <f>SUM(C11:C17)</f>
        <v>1403570791</v>
      </c>
      <c r="D10" s="4">
        <f>SUM(D11:D17)</f>
        <v>560505053.4</v>
      </c>
      <c r="E10" s="160" t="s">
        <v>9</v>
      </c>
      <c r="F10" s="160"/>
      <c r="G10" s="161"/>
      <c r="H10" s="4">
        <f>SUM(H11:H20)</f>
        <v>4032075275.13</v>
      </c>
      <c r="I10" s="4">
        <f>SUM(I11:I20)</f>
        <v>4246556131.26</v>
      </c>
    </row>
    <row r="11" spans="1:9" ht="6.75" customHeight="1">
      <c r="A11" s="158" t="s">
        <v>10</v>
      </c>
      <c r="B11" s="159"/>
      <c r="C11" s="4">
        <v>4605415.3</v>
      </c>
      <c r="D11" s="4">
        <v>658504.48</v>
      </c>
      <c r="F11" s="160" t="s">
        <v>11</v>
      </c>
      <c r="G11" s="161"/>
      <c r="H11" s="4">
        <v>558484308.27</v>
      </c>
      <c r="I11" s="4">
        <v>585021092.33</v>
      </c>
    </row>
    <row r="12" spans="1:9" ht="6.75" customHeight="1">
      <c r="A12" s="158" t="s">
        <v>12</v>
      </c>
      <c r="B12" s="159"/>
      <c r="C12" s="4">
        <v>1397650937.82</v>
      </c>
      <c r="D12" s="4">
        <v>558532111.04</v>
      </c>
      <c r="F12" s="160" t="s">
        <v>13</v>
      </c>
      <c r="G12" s="161"/>
      <c r="H12" s="4">
        <v>175339002.56</v>
      </c>
      <c r="I12" s="4">
        <v>304644976</v>
      </c>
    </row>
    <row r="13" spans="1:9" ht="6.75" customHeight="1">
      <c r="A13" s="158" t="s">
        <v>14</v>
      </c>
      <c r="B13" s="159"/>
      <c r="C13" s="4">
        <v>0</v>
      </c>
      <c r="D13" s="4">
        <v>0</v>
      </c>
      <c r="F13" s="160" t="s">
        <v>15</v>
      </c>
      <c r="G13" s="161"/>
      <c r="H13" s="4">
        <v>33810892.7</v>
      </c>
      <c r="I13" s="4">
        <v>203020</v>
      </c>
    </row>
    <row r="14" spans="1:9" ht="6.75" customHeight="1">
      <c r="A14" s="158" t="s">
        <v>16</v>
      </c>
      <c r="B14" s="159"/>
      <c r="C14" s="4">
        <v>0</v>
      </c>
      <c r="D14" s="4">
        <v>0</v>
      </c>
      <c r="F14" s="160" t="s">
        <v>17</v>
      </c>
      <c r="G14" s="161"/>
      <c r="H14" s="4">
        <v>25662620.03</v>
      </c>
      <c r="I14" s="4">
        <v>9168675.03</v>
      </c>
    </row>
    <row r="15" spans="1:9" ht="6.75" customHeight="1">
      <c r="A15" s="158" t="s">
        <v>18</v>
      </c>
      <c r="B15" s="159"/>
      <c r="C15" s="4">
        <v>0</v>
      </c>
      <c r="D15" s="4">
        <v>0</v>
      </c>
      <c r="F15" s="160" t="s">
        <v>19</v>
      </c>
      <c r="G15" s="161"/>
      <c r="H15" s="4">
        <v>1018251516.36</v>
      </c>
      <c r="I15" s="4">
        <v>865489869.09</v>
      </c>
    </row>
    <row r="16" spans="1:9" ht="6.75" customHeight="1">
      <c r="A16" s="158" t="s">
        <v>20</v>
      </c>
      <c r="B16" s="159"/>
      <c r="C16" s="4">
        <v>0</v>
      </c>
      <c r="D16" s="4">
        <v>0</v>
      </c>
      <c r="F16" s="168" t="s">
        <v>21</v>
      </c>
      <c r="G16" s="169"/>
      <c r="H16" s="6">
        <v>0</v>
      </c>
      <c r="I16" s="6">
        <v>3390188.62</v>
      </c>
    </row>
    <row r="17" spans="1:9" ht="6.75" customHeight="1">
      <c r="A17" s="158" t="s">
        <v>22</v>
      </c>
      <c r="B17" s="159"/>
      <c r="C17" s="4">
        <v>1314437.88</v>
      </c>
      <c r="D17" s="4">
        <v>1314437.88</v>
      </c>
      <c r="F17" s="168"/>
      <c r="G17" s="169"/>
      <c r="H17" s="6"/>
      <c r="I17" s="6"/>
    </row>
    <row r="18" spans="1:9" ht="6.75" customHeight="1">
      <c r="A18" s="167" t="s">
        <v>23</v>
      </c>
      <c r="B18" s="161"/>
      <c r="C18" s="4">
        <f>SUM(C19:C25)</f>
        <v>579763385.89</v>
      </c>
      <c r="D18" s="4">
        <f>SUM(D19:D25)</f>
        <v>387906164.96000004</v>
      </c>
      <c r="F18" s="160" t="s">
        <v>24</v>
      </c>
      <c r="G18" s="161"/>
      <c r="H18" s="4">
        <v>2076528643.35</v>
      </c>
      <c r="I18" s="4">
        <v>2016679421.03</v>
      </c>
    </row>
    <row r="19" spans="1:9" ht="6.75" customHeight="1">
      <c r="A19" s="158" t="s">
        <v>25</v>
      </c>
      <c r="B19" s="159"/>
      <c r="C19" s="4">
        <v>0</v>
      </c>
      <c r="D19" s="4">
        <v>0</v>
      </c>
      <c r="F19" s="160" t="s">
        <v>26</v>
      </c>
      <c r="G19" s="161"/>
      <c r="H19" s="4">
        <v>3429587.77</v>
      </c>
      <c r="I19" s="4">
        <v>2018026.86</v>
      </c>
    </row>
    <row r="20" spans="1:9" ht="6.75" customHeight="1">
      <c r="A20" s="158" t="s">
        <v>27</v>
      </c>
      <c r="B20" s="159"/>
      <c r="C20" s="4">
        <v>335154.31</v>
      </c>
      <c r="D20" s="4">
        <v>593491.58</v>
      </c>
      <c r="F20" s="160" t="s">
        <v>28</v>
      </c>
      <c r="G20" s="161"/>
      <c r="H20" s="4">
        <v>140568704.09</v>
      </c>
      <c r="I20" s="4">
        <v>459940862.3</v>
      </c>
    </row>
    <row r="21" spans="1:9" ht="6.75" customHeight="1">
      <c r="A21" s="158" t="s">
        <v>29</v>
      </c>
      <c r="B21" s="159"/>
      <c r="C21" s="4">
        <v>404284094.11</v>
      </c>
      <c r="D21" s="4">
        <v>208469613.95</v>
      </c>
      <c r="E21" s="160" t="s">
        <v>30</v>
      </c>
      <c r="F21" s="160"/>
      <c r="G21" s="161"/>
      <c r="H21" s="4">
        <f>SUM(H22:H24)</f>
        <v>1565537894.8</v>
      </c>
      <c r="I21" s="4">
        <f>SUM(I22:I24)</f>
        <v>1305633375.17</v>
      </c>
    </row>
    <row r="22" spans="1:9" ht="6.75" customHeight="1">
      <c r="A22" s="158" t="s">
        <v>31</v>
      </c>
      <c r="B22" s="159"/>
      <c r="C22" s="4">
        <v>0</v>
      </c>
      <c r="D22" s="4">
        <v>0</v>
      </c>
      <c r="F22" s="160" t="s">
        <v>32</v>
      </c>
      <c r="G22" s="161"/>
      <c r="H22" s="4">
        <v>1565537894.8</v>
      </c>
      <c r="I22" s="4">
        <v>1305633375.17</v>
      </c>
    </row>
    <row r="23" spans="1:9" ht="6.75" customHeight="1">
      <c r="A23" s="158" t="s">
        <v>33</v>
      </c>
      <c r="B23" s="159"/>
      <c r="C23" s="4">
        <v>0</v>
      </c>
      <c r="D23" s="4">
        <v>0</v>
      </c>
      <c r="F23" s="160" t="s">
        <v>34</v>
      </c>
      <c r="G23" s="161"/>
      <c r="H23" s="4">
        <v>0</v>
      </c>
      <c r="I23" s="4">
        <v>0</v>
      </c>
    </row>
    <row r="24" spans="1:9" ht="6.75" customHeight="1">
      <c r="A24" s="158" t="s">
        <v>35</v>
      </c>
      <c r="B24" s="159"/>
      <c r="C24" s="4">
        <v>0</v>
      </c>
      <c r="D24" s="4">
        <v>0</v>
      </c>
      <c r="F24" s="160" t="s">
        <v>36</v>
      </c>
      <c r="G24" s="161"/>
      <c r="H24" s="4">
        <v>0</v>
      </c>
      <c r="I24" s="4">
        <v>0</v>
      </c>
    </row>
    <row r="25" spans="1:9" ht="6.75" customHeight="1">
      <c r="A25" s="158" t="s">
        <v>37</v>
      </c>
      <c r="B25" s="159"/>
      <c r="C25" s="4">
        <v>175144137.47</v>
      </c>
      <c r="D25" s="4">
        <v>178843059.43</v>
      </c>
      <c r="E25" s="160" t="s">
        <v>38</v>
      </c>
      <c r="F25" s="160"/>
      <c r="G25" s="161"/>
      <c r="H25" s="4">
        <f>SUM(H26:H27)</f>
        <v>28127328.98</v>
      </c>
      <c r="I25" s="4">
        <f>SUM(I26:I27)</f>
        <v>0</v>
      </c>
    </row>
    <row r="26" spans="1:9" ht="6.75" customHeight="1">
      <c r="A26" s="167" t="s">
        <v>39</v>
      </c>
      <c r="B26" s="161"/>
      <c r="C26" s="4">
        <f>SUM(C27:C33)</f>
        <v>202970352.59</v>
      </c>
      <c r="D26" s="4">
        <f>SUM(D27:D33)</f>
        <v>135147274.64</v>
      </c>
      <c r="F26" s="160" t="s">
        <v>40</v>
      </c>
      <c r="G26" s="161"/>
      <c r="H26" s="4">
        <v>28127328.98</v>
      </c>
      <c r="I26" s="4">
        <v>0</v>
      </c>
    </row>
    <row r="27" spans="1:9" ht="6.75" customHeight="1">
      <c r="A27" s="158" t="s">
        <v>41</v>
      </c>
      <c r="B27" s="159"/>
      <c r="C27" s="6">
        <v>4569652.82</v>
      </c>
      <c r="D27" s="6">
        <v>2810642.59</v>
      </c>
      <c r="F27" s="160" t="s">
        <v>42</v>
      </c>
      <c r="G27" s="161"/>
      <c r="H27" s="4">
        <v>0</v>
      </c>
      <c r="I27" s="4">
        <v>0</v>
      </c>
    </row>
    <row r="28" spans="1:9" ht="6.75" customHeight="1">
      <c r="A28" s="158"/>
      <c r="B28" s="159"/>
      <c r="C28" s="6"/>
      <c r="D28" s="6"/>
      <c r="E28" s="160" t="s">
        <v>43</v>
      </c>
      <c r="F28" s="160"/>
      <c r="G28" s="161"/>
      <c r="H28" s="4">
        <v>0</v>
      </c>
      <c r="I28" s="4">
        <v>0</v>
      </c>
    </row>
    <row r="29" spans="1:9" ht="6.75" customHeight="1">
      <c r="A29" s="158" t="s">
        <v>44</v>
      </c>
      <c r="B29" s="159"/>
      <c r="C29" s="170">
        <v>771690</v>
      </c>
      <c r="D29" s="170">
        <v>0</v>
      </c>
      <c r="E29" s="160" t="s">
        <v>45</v>
      </c>
      <c r="F29" s="160"/>
      <c r="G29" s="161"/>
      <c r="H29" s="4">
        <f>SUM(H30:H32)</f>
        <v>0</v>
      </c>
      <c r="I29" s="4">
        <f>SUM(I30:I32)</f>
        <v>0</v>
      </c>
    </row>
    <row r="30" spans="1:9" ht="7.5" customHeight="1">
      <c r="A30" s="158"/>
      <c r="B30" s="159"/>
      <c r="C30" s="170"/>
      <c r="D30" s="170"/>
      <c r="F30" s="160" t="s">
        <v>46</v>
      </c>
      <c r="G30" s="161"/>
      <c r="H30" s="4">
        <v>0</v>
      </c>
      <c r="I30" s="4">
        <v>0</v>
      </c>
    </row>
    <row r="31" spans="1:9" ht="6.75" customHeight="1">
      <c r="A31" s="158" t="s">
        <v>47</v>
      </c>
      <c r="B31" s="159"/>
      <c r="C31" s="4">
        <v>0</v>
      </c>
      <c r="D31" s="4">
        <v>0</v>
      </c>
      <c r="F31" s="160" t="s">
        <v>48</v>
      </c>
      <c r="G31" s="161"/>
      <c r="H31" s="4">
        <v>0</v>
      </c>
      <c r="I31" s="4">
        <v>0</v>
      </c>
    </row>
    <row r="32" spans="1:9" ht="6.75" customHeight="1">
      <c r="A32" s="158" t="s">
        <v>49</v>
      </c>
      <c r="B32" s="159"/>
      <c r="C32" s="4">
        <v>197629009.77</v>
      </c>
      <c r="D32" s="4">
        <v>132336632.05</v>
      </c>
      <c r="F32" s="160" t="s">
        <v>50</v>
      </c>
      <c r="G32" s="161"/>
      <c r="H32" s="4">
        <v>0</v>
      </c>
      <c r="I32" s="4">
        <v>0</v>
      </c>
    </row>
    <row r="33" spans="1:9" ht="8.25" customHeight="1">
      <c r="A33" s="158" t="s">
        <v>51</v>
      </c>
      <c r="B33" s="159"/>
      <c r="C33" s="4">
        <v>0</v>
      </c>
      <c r="D33" s="4">
        <v>0</v>
      </c>
      <c r="E33" s="160" t="s">
        <v>52</v>
      </c>
      <c r="F33" s="160"/>
      <c r="G33" s="161"/>
      <c r="H33" s="4">
        <f>SUM(H35:H44)</f>
        <v>28161972.88</v>
      </c>
      <c r="I33" s="4">
        <f>SUM(I35:I44)</f>
        <v>20158877.87</v>
      </c>
    </row>
    <row r="34" spans="1:9" ht="8.25" customHeight="1">
      <c r="A34" s="167" t="s">
        <v>53</v>
      </c>
      <c r="B34" s="161"/>
      <c r="C34" s="4">
        <f>SUM(C35:C39)</f>
        <v>0</v>
      </c>
      <c r="D34" s="4">
        <f>SUM(D35:D39)</f>
        <v>0</v>
      </c>
      <c r="E34" s="160"/>
      <c r="F34" s="160"/>
      <c r="G34" s="161"/>
      <c r="H34" s="7"/>
      <c r="I34" s="7"/>
    </row>
    <row r="35" spans="1:9" ht="6.75" customHeight="1">
      <c r="A35" s="158" t="s">
        <v>54</v>
      </c>
      <c r="B35" s="159"/>
      <c r="C35" s="4">
        <v>0</v>
      </c>
      <c r="D35" s="4">
        <v>0</v>
      </c>
      <c r="F35" s="160" t="s">
        <v>55</v>
      </c>
      <c r="G35" s="161"/>
      <c r="H35" s="4">
        <v>26292519.83</v>
      </c>
      <c r="I35" s="4">
        <v>18289424.82</v>
      </c>
    </row>
    <row r="36" spans="1:9" ht="6.75" customHeight="1">
      <c r="A36" s="158" t="s">
        <v>56</v>
      </c>
      <c r="B36" s="159"/>
      <c r="C36" s="4">
        <v>0</v>
      </c>
      <c r="D36" s="4">
        <v>0</v>
      </c>
      <c r="F36" s="160" t="s">
        <v>57</v>
      </c>
      <c r="G36" s="161"/>
      <c r="H36" s="4">
        <v>0</v>
      </c>
      <c r="I36" s="4">
        <v>0</v>
      </c>
    </row>
    <row r="37" spans="1:9" ht="6.75" customHeight="1">
      <c r="A37" s="158" t="s">
        <v>58</v>
      </c>
      <c r="B37" s="159"/>
      <c r="C37" s="4">
        <v>0</v>
      </c>
      <c r="D37" s="4">
        <v>0</v>
      </c>
      <c r="F37" s="160" t="s">
        <v>59</v>
      </c>
      <c r="G37" s="161"/>
      <c r="H37" s="4">
        <v>0</v>
      </c>
      <c r="I37" s="4">
        <v>0</v>
      </c>
    </row>
    <row r="38" spans="1:9" ht="6.75" customHeight="1">
      <c r="A38" s="158" t="s">
        <v>60</v>
      </c>
      <c r="B38" s="159"/>
      <c r="C38" s="4">
        <v>0</v>
      </c>
      <c r="D38" s="4">
        <v>0</v>
      </c>
      <c r="F38" s="160" t="s">
        <v>61</v>
      </c>
      <c r="G38" s="161"/>
      <c r="H38" s="4">
        <v>1869453.05</v>
      </c>
      <c r="I38" s="4">
        <v>1869453.05</v>
      </c>
    </row>
    <row r="39" spans="1:9" ht="6.75" customHeight="1">
      <c r="A39" s="158" t="s">
        <v>62</v>
      </c>
      <c r="B39" s="159"/>
      <c r="C39" s="4">
        <v>0</v>
      </c>
      <c r="D39" s="4">
        <v>0</v>
      </c>
      <c r="F39" s="160" t="s">
        <v>63</v>
      </c>
      <c r="G39" s="161"/>
      <c r="H39" s="4">
        <v>0</v>
      </c>
      <c r="I39" s="4">
        <v>0</v>
      </c>
    </row>
    <row r="40" spans="1:9" ht="6.75" customHeight="1">
      <c r="A40" s="167" t="s">
        <v>64</v>
      </c>
      <c r="B40" s="161"/>
      <c r="C40" s="4">
        <v>0</v>
      </c>
      <c r="D40" s="4">
        <v>0</v>
      </c>
      <c r="F40" s="160" t="s">
        <v>65</v>
      </c>
      <c r="G40" s="161"/>
      <c r="H40" s="4">
        <v>0</v>
      </c>
      <c r="I40" s="4">
        <v>0</v>
      </c>
    </row>
    <row r="41" spans="1:9" ht="6.75" customHeight="1">
      <c r="A41" s="167" t="s">
        <v>66</v>
      </c>
      <c r="B41" s="161"/>
      <c r="C41" s="4">
        <v>0</v>
      </c>
      <c r="D41" s="4">
        <v>0</v>
      </c>
      <c r="E41" s="160" t="s">
        <v>67</v>
      </c>
      <c r="F41" s="160"/>
      <c r="G41" s="161"/>
      <c r="H41" s="4">
        <f>SUM(H42:H44)</f>
        <v>0</v>
      </c>
      <c r="I41" s="4">
        <f>SUM(I42:I44)</f>
        <v>0</v>
      </c>
    </row>
    <row r="42" spans="1:9" ht="6.75" customHeight="1">
      <c r="A42" s="158" t="s">
        <v>68</v>
      </c>
      <c r="B42" s="159"/>
      <c r="C42" s="171">
        <v>0</v>
      </c>
      <c r="D42" s="171">
        <v>0</v>
      </c>
      <c r="F42" s="160" t="s">
        <v>69</v>
      </c>
      <c r="G42" s="161"/>
      <c r="H42" s="4">
        <v>0</v>
      </c>
      <c r="I42" s="4">
        <v>0</v>
      </c>
    </row>
    <row r="43" spans="1:9" ht="8.25" customHeight="1">
      <c r="A43" s="158"/>
      <c r="B43" s="159"/>
      <c r="C43" s="171"/>
      <c r="D43" s="171"/>
      <c r="F43" s="160" t="s">
        <v>70</v>
      </c>
      <c r="G43" s="161"/>
      <c r="H43" s="4">
        <v>0</v>
      </c>
      <c r="I43" s="4">
        <v>0</v>
      </c>
    </row>
    <row r="44" spans="1:9" ht="6.75" customHeight="1">
      <c r="A44" s="158" t="s">
        <v>71</v>
      </c>
      <c r="B44" s="159"/>
      <c r="C44" s="4">
        <v>0</v>
      </c>
      <c r="D44" s="4">
        <v>0</v>
      </c>
      <c r="F44" s="160" t="s">
        <v>72</v>
      </c>
      <c r="G44" s="161"/>
      <c r="H44" s="4">
        <v>0</v>
      </c>
      <c r="I44" s="4">
        <v>0</v>
      </c>
    </row>
    <row r="45" spans="1:9" ht="6.75" customHeight="1">
      <c r="A45" s="167" t="s">
        <v>73</v>
      </c>
      <c r="B45" s="161"/>
      <c r="C45" s="4">
        <f>SUM(C46:C49)</f>
        <v>224368.34</v>
      </c>
      <c r="D45" s="4">
        <f>SUM(D46:D49)</f>
        <v>224368.34</v>
      </c>
      <c r="E45" s="160" t="s">
        <v>74</v>
      </c>
      <c r="F45" s="160"/>
      <c r="G45" s="161"/>
      <c r="H45" s="4">
        <f>SUM(H46:H48)</f>
        <v>1729452.09</v>
      </c>
      <c r="I45" s="4">
        <f>SUM(I46:I48)</f>
        <v>1729452.09</v>
      </c>
    </row>
    <row r="46" spans="1:9" ht="6.75" customHeight="1">
      <c r="A46" s="158" t="s">
        <v>75</v>
      </c>
      <c r="B46" s="159"/>
      <c r="C46" s="4">
        <v>224368.34</v>
      </c>
      <c r="D46" s="4">
        <v>224368.34</v>
      </c>
      <c r="E46" s="5"/>
      <c r="F46" s="160" t="s">
        <v>76</v>
      </c>
      <c r="G46" s="161"/>
      <c r="H46" s="4">
        <v>0</v>
      </c>
      <c r="I46" s="4">
        <v>0</v>
      </c>
    </row>
    <row r="47" spans="1:9" ht="6.75" customHeight="1">
      <c r="A47" s="158" t="s">
        <v>77</v>
      </c>
      <c r="B47" s="159"/>
      <c r="C47" s="4">
        <v>0</v>
      </c>
      <c r="D47" s="4">
        <v>0</v>
      </c>
      <c r="F47" s="160" t="s">
        <v>78</v>
      </c>
      <c r="G47" s="161"/>
      <c r="H47" s="4">
        <v>0</v>
      </c>
      <c r="I47" s="4">
        <v>0</v>
      </c>
    </row>
    <row r="48" spans="1:9" ht="9.75" customHeight="1">
      <c r="A48" s="158" t="s">
        <v>79</v>
      </c>
      <c r="B48" s="159"/>
      <c r="C48" s="4">
        <v>0</v>
      </c>
      <c r="D48" s="4">
        <v>0</v>
      </c>
      <c r="F48" s="160" t="s">
        <v>80</v>
      </c>
      <c r="G48" s="161"/>
      <c r="H48" s="4">
        <v>1729452.09</v>
      </c>
      <c r="I48" s="4">
        <v>1729452.09</v>
      </c>
    </row>
    <row r="49" spans="1:9" ht="6.75" customHeight="1">
      <c r="A49" s="158" t="s">
        <v>81</v>
      </c>
      <c r="B49" s="159"/>
      <c r="C49" s="4">
        <v>0</v>
      </c>
      <c r="D49" s="4">
        <v>0</v>
      </c>
      <c r="E49" s="166" t="s">
        <v>82</v>
      </c>
      <c r="F49" s="166"/>
      <c r="G49" s="165"/>
      <c r="H49" s="8">
        <f>+H10+H21+H25+H28+H29+H33+H41+H45</f>
        <v>5655631923.88</v>
      </c>
      <c r="I49" s="8">
        <f>+I10+I21+I25+I28+I29+I33+I41+I45</f>
        <v>5574077836.39</v>
      </c>
    </row>
    <row r="50" spans="1:9" ht="6.75" customHeight="1">
      <c r="A50" s="164" t="s">
        <v>83</v>
      </c>
      <c r="B50" s="165"/>
      <c r="C50" s="9">
        <f>+C10+C18+C26+C34+C40+C41+C45</f>
        <v>2186528897.82</v>
      </c>
      <c r="D50" s="9">
        <f>+D10+D18+D26+D34+D40+D41+D45</f>
        <v>1083782861.34</v>
      </c>
      <c r="G50" s="3"/>
      <c r="H50" s="3"/>
      <c r="I50" s="3"/>
    </row>
    <row r="51" spans="1:9" ht="3" customHeight="1">
      <c r="A51" s="10"/>
      <c r="B51" s="3"/>
      <c r="C51" s="3"/>
      <c r="D51" s="3"/>
      <c r="E51" s="166" t="s">
        <v>84</v>
      </c>
      <c r="F51" s="166"/>
      <c r="G51" s="165"/>
      <c r="H51" s="3"/>
      <c r="I51" s="3"/>
    </row>
    <row r="52" spans="1:9" ht="3" customHeight="1">
      <c r="A52" s="10"/>
      <c r="B52" s="3"/>
      <c r="C52" s="3"/>
      <c r="D52" s="3"/>
      <c r="E52" s="166"/>
      <c r="F52" s="166"/>
      <c r="G52" s="165"/>
      <c r="H52" s="3"/>
      <c r="I52" s="3"/>
    </row>
    <row r="53" spans="1:9" ht="9" customHeight="1">
      <c r="A53" s="164" t="s">
        <v>85</v>
      </c>
      <c r="B53" s="165"/>
      <c r="C53" s="3"/>
      <c r="D53" s="3"/>
      <c r="E53" s="160" t="s">
        <v>86</v>
      </c>
      <c r="F53" s="160"/>
      <c r="G53" s="161"/>
      <c r="H53" s="4">
        <v>0</v>
      </c>
      <c r="I53" s="4">
        <v>0</v>
      </c>
    </row>
    <row r="54" spans="1:9" ht="6.75" customHeight="1">
      <c r="A54" s="167" t="s">
        <v>87</v>
      </c>
      <c r="B54" s="161"/>
      <c r="C54" s="4">
        <v>211623954.06</v>
      </c>
      <c r="D54" s="4">
        <v>179147735.16</v>
      </c>
      <c r="E54" s="160" t="s">
        <v>88</v>
      </c>
      <c r="F54" s="160"/>
      <c r="G54" s="161"/>
      <c r="H54" s="4">
        <v>0</v>
      </c>
      <c r="I54" s="4">
        <v>0</v>
      </c>
    </row>
    <row r="55" spans="1:9" ht="6.75" customHeight="1">
      <c r="A55" s="167" t="s">
        <v>89</v>
      </c>
      <c r="B55" s="161"/>
      <c r="C55" s="4">
        <v>0</v>
      </c>
      <c r="D55" s="4">
        <v>0</v>
      </c>
      <c r="E55" s="160" t="s">
        <v>90</v>
      </c>
      <c r="F55" s="160"/>
      <c r="G55" s="161"/>
      <c r="H55" s="4">
        <v>5549614818.23</v>
      </c>
      <c r="I55" s="4">
        <v>5645550056.61</v>
      </c>
    </row>
    <row r="56" spans="1:9" ht="6.75" customHeight="1">
      <c r="A56" s="167" t="s">
        <v>91</v>
      </c>
      <c r="B56" s="161"/>
      <c r="C56" s="4">
        <v>6894007036.52</v>
      </c>
      <c r="D56" s="4">
        <v>5986139530.99</v>
      </c>
      <c r="E56" s="160" t="s">
        <v>92</v>
      </c>
      <c r="F56" s="160"/>
      <c r="G56" s="161"/>
      <c r="H56" s="4">
        <v>0</v>
      </c>
      <c r="I56" s="4">
        <v>0</v>
      </c>
    </row>
    <row r="57" spans="1:9" ht="6.75" customHeight="1">
      <c r="A57" s="167" t="s">
        <v>93</v>
      </c>
      <c r="B57" s="161"/>
      <c r="C57" s="4">
        <v>1166620886.45</v>
      </c>
      <c r="D57" s="4">
        <v>1113186525.62</v>
      </c>
      <c r="E57" s="160" t="s">
        <v>94</v>
      </c>
      <c r="F57" s="160"/>
      <c r="G57" s="161"/>
      <c r="H57" s="4">
        <v>0</v>
      </c>
      <c r="I57" s="4">
        <v>0</v>
      </c>
    </row>
    <row r="58" spans="1:9" ht="9.75" customHeight="1">
      <c r="A58" s="172" t="s">
        <v>95</v>
      </c>
      <c r="B58" s="169"/>
      <c r="C58" s="11">
        <v>34927945.36</v>
      </c>
      <c r="D58" s="11">
        <v>32707841.1</v>
      </c>
      <c r="E58" s="168" t="s">
        <v>96</v>
      </c>
      <c r="F58" s="168"/>
      <c r="G58" s="169"/>
      <c r="H58" s="11">
        <v>0</v>
      </c>
      <c r="I58" s="11">
        <v>0</v>
      </c>
    </row>
    <row r="59" spans="1:9" ht="6.75" customHeight="1">
      <c r="A59" s="167" t="s">
        <v>97</v>
      </c>
      <c r="B59" s="161"/>
      <c r="C59" s="4">
        <v>-669446918.03</v>
      </c>
      <c r="D59" s="4">
        <v>-669446918.03</v>
      </c>
      <c r="E59" s="166" t="s">
        <v>98</v>
      </c>
      <c r="F59" s="166"/>
      <c r="G59" s="165"/>
      <c r="H59" s="8">
        <f>SUM(H53:H58)</f>
        <v>5549614818.23</v>
      </c>
      <c r="I59" s="8">
        <f>SUM(I53:I58)</f>
        <v>5645550056.61</v>
      </c>
    </row>
    <row r="60" spans="1:9" ht="3.75" customHeight="1">
      <c r="A60" s="167" t="s">
        <v>99</v>
      </c>
      <c r="B60" s="161"/>
      <c r="C60" s="173">
        <v>1400000</v>
      </c>
      <c r="D60" s="173">
        <v>1400000</v>
      </c>
      <c r="G60" s="3"/>
      <c r="H60" s="3"/>
      <c r="I60" s="3"/>
    </row>
    <row r="61" spans="1:9" ht="3" customHeight="1">
      <c r="A61" s="167"/>
      <c r="B61" s="161"/>
      <c r="C61" s="174"/>
      <c r="D61" s="174"/>
      <c r="G61" s="3"/>
      <c r="H61" s="3"/>
      <c r="I61" s="3"/>
    </row>
    <row r="62" spans="1:9" ht="6.75" customHeight="1">
      <c r="A62" s="167" t="s">
        <v>100</v>
      </c>
      <c r="B62" s="161"/>
      <c r="C62" s="4">
        <v>0</v>
      </c>
      <c r="D62" s="4">
        <v>0</v>
      </c>
      <c r="E62" s="166" t="s">
        <v>101</v>
      </c>
      <c r="F62" s="166"/>
      <c r="G62" s="165"/>
      <c r="H62" s="8">
        <f>+H49+H59</f>
        <v>11205246742.11</v>
      </c>
      <c r="I62" s="8">
        <f>+I49+I59</f>
        <v>11219627893</v>
      </c>
    </row>
    <row r="63" spans="1:9" ht="1.5" customHeight="1">
      <c r="A63" s="12"/>
      <c r="B63" s="13"/>
      <c r="C63" s="3"/>
      <c r="D63" s="3"/>
      <c r="G63" s="3"/>
      <c r="H63" s="3"/>
      <c r="I63" s="3"/>
    </row>
    <row r="64" spans="1:9" ht="6.75" customHeight="1">
      <c r="A64" s="167" t="s">
        <v>102</v>
      </c>
      <c r="B64" s="161"/>
      <c r="C64" s="4">
        <v>53815753.49</v>
      </c>
      <c r="D64" s="4">
        <v>53815753.49</v>
      </c>
      <c r="E64" s="166" t="s">
        <v>103</v>
      </c>
      <c r="F64" s="166"/>
      <c r="G64" s="165"/>
      <c r="H64" s="3"/>
      <c r="I64" s="3"/>
    </row>
    <row r="65" spans="1:9" ht="3" customHeight="1">
      <c r="A65" s="164" t="s">
        <v>104</v>
      </c>
      <c r="B65" s="165"/>
      <c r="C65" s="175">
        <f>SUM(C54:C64)</f>
        <v>7692948657.85</v>
      </c>
      <c r="D65" s="175">
        <f>SUM(D54:D64)</f>
        <v>6696950468.33</v>
      </c>
      <c r="E65" s="166" t="s">
        <v>105</v>
      </c>
      <c r="F65" s="166"/>
      <c r="G65" s="165"/>
      <c r="H65" s="3"/>
      <c r="I65" s="3"/>
    </row>
    <row r="66" spans="1:9" ht="6.75" customHeight="1">
      <c r="A66" s="164"/>
      <c r="B66" s="165"/>
      <c r="C66" s="175"/>
      <c r="D66" s="175"/>
      <c r="E66" s="166"/>
      <c r="F66" s="166"/>
      <c r="G66" s="165"/>
      <c r="H66" s="8">
        <f>SUM(H67:H70)</f>
        <v>152096332.26</v>
      </c>
      <c r="I66" s="8">
        <f>SUM(I67:I70)</f>
        <v>115987344.06</v>
      </c>
    </row>
    <row r="67" spans="1:9" ht="6.75" customHeight="1">
      <c r="A67" s="164" t="s">
        <v>106</v>
      </c>
      <c r="B67" s="165"/>
      <c r="C67" s="8">
        <f>+C50+C65</f>
        <v>9879477555.67</v>
      </c>
      <c r="D67" s="8">
        <f>+D50+D65</f>
        <v>7780733329.67</v>
      </c>
      <c r="E67" s="160" t="s">
        <v>107</v>
      </c>
      <c r="F67" s="160"/>
      <c r="G67" s="161"/>
      <c r="H67" s="4">
        <v>0</v>
      </c>
      <c r="I67" s="4">
        <v>0</v>
      </c>
    </row>
    <row r="68" spans="1:9" ht="3" customHeight="1">
      <c r="A68" s="10"/>
      <c r="B68" s="3"/>
      <c r="C68" s="3"/>
      <c r="D68" s="2"/>
      <c r="E68" s="160" t="s">
        <v>108</v>
      </c>
      <c r="F68" s="160"/>
      <c r="G68" s="161"/>
      <c r="H68" s="173">
        <v>152096332.26</v>
      </c>
      <c r="I68" s="173">
        <v>115987344.06</v>
      </c>
    </row>
    <row r="69" spans="1:9" ht="3.75" customHeight="1">
      <c r="A69" s="10"/>
      <c r="B69" s="3"/>
      <c r="C69" s="3"/>
      <c r="D69" s="2"/>
      <c r="E69" s="160"/>
      <c r="F69" s="160"/>
      <c r="G69" s="161"/>
      <c r="H69" s="174"/>
      <c r="I69" s="174"/>
    </row>
    <row r="70" spans="1:9" ht="6.75" customHeight="1">
      <c r="A70" s="10"/>
      <c r="B70" s="3"/>
      <c r="C70" s="3"/>
      <c r="D70" s="2"/>
      <c r="E70" s="160" t="s">
        <v>109</v>
      </c>
      <c r="F70" s="160"/>
      <c r="G70" s="161"/>
      <c r="H70" s="4">
        <v>0</v>
      </c>
      <c r="I70" s="4">
        <v>0</v>
      </c>
    </row>
    <row r="71" spans="1:9" ht="6" customHeight="1">
      <c r="A71" s="10"/>
      <c r="B71" s="3"/>
      <c r="C71" s="3"/>
      <c r="D71" s="2"/>
      <c r="G71" s="3"/>
      <c r="H71" s="3"/>
      <c r="I71" s="3"/>
    </row>
    <row r="72" spans="1:9" ht="6.75" customHeight="1">
      <c r="A72" s="10"/>
      <c r="B72" s="3"/>
      <c r="C72" s="3"/>
      <c r="D72" s="2"/>
      <c r="E72" s="166" t="s">
        <v>110</v>
      </c>
      <c r="F72" s="166"/>
      <c r="G72" s="165"/>
      <c r="H72" s="8">
        <f>SUM(H73:H77)</f>
        <v>-1477865518.6999993</v>
      </c>
      <c r="I72" s="8">
        <f>SUM(I73:I77)</f>
        <v>-3554881907.3900003</v>
      </c>
    </row>
    <row r="73" spans="1:9" ht="6.75" customHeight="1">
      <c r="A73" s="10"/>
      <c r="B73" s="3"/>
      <c r="C73" s="3"/>
      <c r="D73" s="2"/>
      <c r="E73" s="160" t="s">
        <v>111</v>
      </c>
      <c r="F73" s="160"/>
      <c r="G73" s="161"/>
      <c r="H73" s="4">
        <v>2799743679.32</v>
      </c>
      <c r="I73" s="4">
        <v>729754567.84</v>
      </c>
    </row>
    <row r="74" spans="1:9" ht="6.75" customHeight="1">
      <c r="A74" s="10"/>
      <c r="B74" s="3"/>
      <c r="C74" s="3"/>
      <c r="D74" s="2"/>
      <c r="E74" s="160" t="s">
        <v>112</v>
      </c>
      <c r="F74" s="160"/>
      <c r="G74" s="161"/>
      <c r="H74" s="4">
        <v>-4889529188.61</v>
      </c>
      <c r="I74" s="4">
        <v>-5155929904.1</v>
      </c>
    </row>
    <row r="75" spans="1:9" ht="6.75" customHeight="1">
      <c r="A75" s="10"/>
      <c r="B75" s="3"/>
      <c r="C75" s="3"/>
      <c r="D75" s="2"/>
      <c r="E75" s="160" t="s">
        <v>113</v>
      </c>
      <c r="F75" s="160"/>
      <c r="G75" s="161"/>
      <c r="H75" s="4">
        <v>867088116.71</v>
      </c>
      <c r="I75" s="4">
        <v>867088116.71</v>
      </c>
    </row>
    <row r="76" spans="1:9" ht="6.75" customHeight="1">
      <c r="A76" s="10"/>
      <c r="B76" s="3"/>
      <c r="C76" s="3"/>
      <c r="D76" s="2"/>
      <c r="E76" s="160" t="s">
        <v>114</v>
      </c>
      <c r="F76" s="160"/>
      <c r="G76" s="161"/>
      <c r="H76" s="4">
        <v>0</v>
      </c>
      <c r="I76" s="4">
        <v>0</v>
      </c>
    </row>
    <row r="77" spans="1:9" ht="9.75" customHeight="1">
      <c r="A77" s="10"/>
      <c r="B77" s="3"/>
      <c r="C77" s="3"/>
      <c r="D77" s="2"/>
      <c r="E77" s="160" t="s">
        <v>115</v>
      </c>
      <c r="F77" s="160"/>
      <c r="G77" s="161"/>
      <c r="H77" s="4">
        <v>-255168126.12</v>
      </c>
      <c r="I77" s="4">
        <v>4205312.16</v>
      </c>
    </row>
    <row r="78" spans="1:9" ht="8.25" customHeight="1">
      <c r="A78" s="10"/>
      <c r="B78" s="3"/>
      <c r="C78" s="3"/>
      <c r="D78" s="2"/>
      <c r="E78" s="166" t="s">
        <v>116</v>
      </c>
      <c r="F78" s="166"/>
      <c r="G78" s="165"/>
      <c r="H78" s="3"/>
      <c r="I78" s="3"/>
    </row>
    <row r="79" spans="1:9" ht="8.25" customHeight="1">
      <c r="A79" s="10"/>
      <c r="B79" s="3"/>
      <c r="C79" s="3"/>
      <c r="D79" s="2"/>
      <c r="E79" s="166"/>
      <c r="F79" s="166"/>
      <c r="G79" s="165"/>
      <c r="H79" s="8">
        <f>SUM(H80:H81)</f>
        <v>0</v>
      </c>
      <c r="I79" s="8">
        <f>SUM(I80:I81)</f>
        <v>0</v>
      </c>
    </row>
    <row r="80" spans="1:9" ht="6.75" customHeight="1">
      <c r="A80" s="10"/>
      <c r="B80" s="3"/>
      <c r="C80" s="3"/>
      <c r="D80" s="2"/>
      <c r="E80" s="160" t="s">
        <v>117</v>
      </c>
      <c r="F80" s="160"/>
      <c r="G80" s="161"/>
      <c r="H80" s="4">
        <v>0</v>
      </c>
      <c r="I80" s="4">
        <v>0</v>
      </c>
    </row>
    <row r="81" spans="1:9" ht="9.75" customHeight="1">
      <c r="A81" s="10"/>
      <c r="B81" s="3"/>
      <c r="C81" s="3"/>
      <c r="D81" s="2"/>
      <c r="E81" s="160" t="s">
        <v>118</v>
      </c>
      <c r="F81" s="160"/>
      <c r="G81" s="161"/>
      <c r="H81" s="4">
        <v>0</v>
      </c>
      <c r="I81" s="4">
        <v>0</v>
      </c>
    </row>
    <row r="82" spans="1:9" ht="3" customHeight="1">
      <c r="A82" s="10"/>
      <c r="B82" s="3"/>
      <c r="C82" s="3"/>
      <c r="D82" s="2"/>
      <c r="E82" s="166" t="s">
        <v>119</v>
      </c>
      <c r="F82" s="166"/>
      <c r="G82" s="165"/>
      <c r="H82" s="175">
        <f>+H66+H72+H79</f>
        <v>-1325769186.4399993</v>
      </c>
      <c r="I82" s="175">
        <f>+I66+I72+I79</f>
        <v>-3438894563.3300004</v>
      </c>
    </row>
    <row r="83" spans="1:9" ht="6.75" customHeight="1">
      <c r="A83" s="10"/>
      <c r="B83" s="3"/>
      <c r="C83" s="3"/>
      <c r="D83" s="2"/>
      <c r="E83" s="166"/>
      <c r="F83" s="166"/>
      <c r="G83" s="165"/>
      <c r="H83" s="175"/>
      <c r="I83" s="175"/>
    </row>
    <row r="84" spans="1:9" ht="6.75" customHeight="1">
      <c r="A84" s="10"/>
      <c r="B84" s="3"/>
      <c r="C84" s="3"/>
      <c r="D84" s="2"/>
      <c r="E84" s="166" t="s">
        <v>120</v>
      </c>
      <c r="F84" s="166"/>
      <c r="G84" s="165"/>
      <c r="H84" s="8">
        <f>+H62+H82</f>
        <v>9879477555.670002</v>
      </c>
      <c r="I84" s="8">
        <f>+I62+I82</f>
        <v>7780733329.67</v>
      </c>
    </row>
    <row r="85" spans="1:9" ht="9" customHeight="1">
      <c r="A85" s="14"/>
      <c r="B85" s="15"/>
      <c r="C85" s="15"/>
      <c r="D85" s="16"/>
      <c r="E85" s="17"/>
      <c r="F85" s="17"/>
      <c r="G85" s="15"/>
      <c r="H85" s="18"/>
      <c r="I85" s="15"/>
    </row>
    <row r="86" ht="4.5" customHeight="1"/>
  </sheetData>
  <mergeCells count="136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1:B41"/>
    <mergeCell ref="E41:G41"/>
    <mergeCell ref="A42:B43"/>
    <mergeCell ref="C42:C43"/>
    <mergeCell ref="D42:D43"/>
    <mergeCell ref="F42:G42"/>
    <mergeCell ref="F43:G43"/>
    <mergeCell ref="A38:B38"/>
    <mergeCell ref="F38:G38"/>
    <mergeCell ref="A39:B39"/>
    <mergeCell ref="F39:G39"/>
    <mergeCell ref="A40:B40"/>
    <mergeCell ref="F40:G40"/>
    <mergeCell ref="A35:B35"/>
    <mergeCell ref="F35:G35"/>
    <mergeCell ref="A36:B36"/>
    <mergeCell ref="F36:G36"/>
    <mergeCell ref="A37:B37"/>
    <mergeCell ref="F37:G37"/>
    <mergeCell ref="A31:B31"/>
    <mergeCell ref="F31:G31"/>
    <mergeCell ref="A32:B32"/>
    <mergeCell ref="F32:G32"/>
    <mergeCell ref="A33:B33"/>
    <mergeCell ref="E33:G34"/>
    <mergeCell ref="A34:B34"/>
    <mergeCell ref="A27:B28"/>
    <mergeCell ref="F27:G27"/>
    <mergeCell ref="E28:G28"/>
    <mergeCell ref="A29:B30"/>
    <mergeCell ref="C29:C30"/>
    <mergeCell ref="D29:D30"/>
    <mergeCell ref="E29:G29"/>
    <mergeCell ref="F30:G30"/>
    <mergeCell ref="A24:B24"/>
    <mergeCell ref="F24:G24"/>
    <mergeCell ref="A25:B25"/>
    <mergeCell ref="E25:G25"/>
    <mergeCell ref="A26:B26"/>
    <mergeCell ref="F26:G26"/>
    <mergeCell ref="A21:B21"/>
    <mergeCell ref="E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4:B14"/>
    <mergeCell ref="F14:G14"/>
    <mergeCell ref="A15:B15"/>
    <mergeCell ref="F15:G15"/>
    <mergeCell ref="A16:B16"/>
    <mergeCell ref="F16:G17"/>
    <mergeCell ref="A17:B17"/>
    <mergeCell ref="A12:B12"/>
    <mergeCell ref="F12:G12"/>
    <mergeCell ref="A13:B13"/>
    <mergeCell ref="F13:G13"/>
    <mergeCell ref="A7:B8"/>
    <mergeCell ref="E7:G8"/>
    <mergeCell ref="A9:B9"/>
    <mergeCell ref="E9:G9"/>
    <mergeCell ref="A10:B10"/>
    <mergeCell ref="E10:G10"/>
    <mergeCell ref="A1:I4"/>
    <mergeCell ref="A5:B6"/>
    <mergeCell ref="C5:C6"/>
    <mergeCell ref="D5:D6"/>
    <mergeCell ref="E5:G6"/>
    <mergeCell ref="H5:H6"/>
    <mergeCell ref="I5:I6"/>
    <mergeCell ref="A11:B11"/>
    <mergeCell ref="F11:G1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6693-2C00-4D92-95F2-CFBED9AD63B6}">
  <sheetPr>
    <outlinePr summaryBelow="0"/>
  </sheetPr>
  <dimension ref="A1:M67"/>
  <sheetViews>
    <sheetView showGridLines="0" view="pageBreakPreview" zoomScaleSheetLayoutView="10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3" max="13" width="15.28125" style="0" bestFit="1" customWidth="1"/>
    <col min="257" max="257" width="33.7109375" style="0" customWidth="1"/>
    <col min="258" max="258" width="0.9921875" style="0" customWidth="1"/>
    <col min="259" max="259" width="14.00390625" style="0" customWidth="1"/>
    <col min="260" max="260" width="11.8515625" style="0" customWidth="1"/>
    <col min="261" max="261" width="12.140625" style="0" customWidth="1"/>
    <col min="262" max="262" width="0.9921875" style="0" customWidth="1"/>
    <col min="263" max="263" width="11.00390625" style="0" customWidth="1"/>
    <col min="264" max="264" width="12.8515625" style="0" customWidth="1"/>
    <col min="265" max="265" width="11.140625" style="0" customWidth="1"/>
    <col min="266" max="266" width="10.421875" style="0" customWidth="1"/>
    <col min="267" max="267" width="1.28515625" style="0" customWidth="1"/>
    <col min="269" max="269" width="15.28125" style="0" bestFit="1" customWidth="1"/>
    <col min="513" max="513" width="33.7109375" style="0" customWidth="1"/>
    <col min="514" max="514" width="0.9921875" style="0" customWidth="1"/>
    <col min="515" max="515" width="14.00390625" style="0" customWidth="1"/>
    <col min="516" max="516" width="11.8515625" style="0" customWidth="1"/>
    <col min="517" max="517" width="12.140625" style="0" customWidth="1"/>
    <col min="518" max="518" width="0.9921875" style="0" customWidth="1"/>
    <col min="519" max="519" width="11.00390625" style="0" customWidth="1"/>
    <col min="520" max="520" width="12.8515625" style="0" customWidth="1"/>
    <col min="521" max="521" width="11.140625" style="0" customWidth="1"/>
    <col min="522" max="522" width="10.421875" style="0" customWidth="1"/>
    <col min="523" max="523" width="1.28515625" style="0" customWidth="1"/>
    <col min="525" max="525" width="15.28125" style="0" bestFit="1" customWidth="1"/>
    <col min="769" max="769" width="33.7109375" style="0" customWidth="1"/>
    <col min="770" max="770" width="0.9921875" style="0" customWidth="1"/>
    <col min="771" max="771" width="14.00390625" style="0" customWidth="1"/>
    <col min="772" max="772" width="11.8515625" style="0" customWidth="1"/>
    <col min="773" max="773" width="12.140625" style="0" customWidth="1"/>
    <col min="774" max="774" width="0.9921875" style="0" customWidth="1"/>
    <col min="775" max="775" width="11.00390625" style="0" customWidth="1"/>
    <col min="776" max="776" width="12.8515625" style="0" customWidth="1"/>
    <col min="777" max="777" width="11.140625" style="0" customWidth="1"/>
    <col min="778" max="778" width="10.421875" style="0" customWidth="1"/>
    <col min="779" max="779" width="1.28515625" style="0" customWidth="1"/>
    <col min="781" max="781" width="15.28125" style="0" bestFit="1" customWidth="1"/>
    <col min="1025" max="1025" width="33.7109375" style="0" customWidth="1"/>
    <col min="1026" max="1026" width="0.9921875" style="0" customWidth="1"/>
    <col min="1027" max="1027" width="14.00390625" style="0" customWidth="1"/>
    <col min="1028" max="1028" width="11.8515625" style="0" customWidth="1"/>
    <col min="1029" max="1029" width="12.140625" style="0" customWidth="1"/>
    <col min="1030" max="1030" width="0.9921875" style="0" customWidth="1"/>
    <col min="1031" max="1031" width="11.00390625" style="0" customWidth="1"/>
    <col min="1032" max="1032" width="12.8515625" style="0" customWidth="1"/>
    <col min="1033" max="1033" width="11.140625" style="0" customWidth="1"/>
    <col min="1034" max="1034" width="10.421875" style="0" customWidth="1"/>
    <col min="1035" max="1035" width="1.28515625" style="0" customWidth="1"/>
    <col min="1037" max="1037" width="15.28125" style="0" bestFit="1" customWidth="1"/>
    <col min="1281" max="1281" width="33.7109375" style="0" customWidth="1"/>
    <col min="1282" max="1282" width="0.9921875" style="0" customWidth="1"/>
    <col min="1283" max="1283" width="14.00390625" style="0" customWidth="1"/>
    <col min="1284" max="1284" width="11.8515625" style="0" customWidth="1"/>
    <col min="1285" max="1285" width="12.140625" style="0" customWidth="1"/>
    <col min="1286" max="1286" width="0.9921875" style="0" customWidth="1"/>
    <col min="1287" max="1287" width="11.00390625" style="0" customWidth="1"/>
    <col min="1288" max="1288" width="12.8515625" style="0" customWidth="1"/>
    <col min="1289" max="1289" width="11.140625" style="0" customWidth="1"/>
    <col min="1290" max="1290" width="10.421875" style="0" customWidth="1"/>
    <col min="1291" max="1291" width="1.28515625" style="0" customWidth="1"/>
    <col min="1293" max="1293" width="15.28125" style="0" bestFit="1" customWidth="1"/>
    <col min="1537" max="1537" width="33.7109375" style="0" customWidth="1"/>
    <col min="1538" max="1538" width="0.9921875" style="0" customWidth="1"/>
    <col min="1539" max="1539" width="14.00390625" style="0" customWidth="1"/>
    <col min="1540" max="1540" width="11.8515625" style="0" customWidth="1"/>
    <col min="1541" max="1541" width="12.140625" style="0" customWidth="1"/>
    <col min="1542" max="1542" width="0.9921875" style="0" customWidth="1"/>
    <col min="1543" max="1543" width="11.00390625" style="0" customWidth="1"/>
    <col min="1544" max="1544" width="12.8515625" style="0" customWidth="1"/>
    <col min="1545" max="1545" width="11.140625" style="0" customWidth="1"/>
    <col min="1546" max="1546" width="10.421875" style="0" customWidth="1"/>
    <col min="1547" max="1547" width="1.28515625" style="0" customWidth="1"/>
    <col min="1549" max="1549" width="15.28125" style="0" bestFit="1" customWidth="1"/>
    <col min="1793" max="1793" width="33.7109375" style="0" customWidth="1"/>
    <col min="1794" max="1794" width="0.9921875" style="0" customWidth="1"/>
    <col min="1795" max="1795" width="14.00390625" style="0" customWidth="1"/>
    <col min="1796" max="1796" width="11.8515625" style="0" customWidth="1"/>
    <col min="1797" max="1797" width="12.140625" style="0" customWidth="1"/>
    <col min="1798" max="1798" width="0.9921875" style="0" customWidth="1"/>
    <col min="1799" max="1799" width="11.00390625" style="0" customWidth="1"/>
    <col min="1800" max="1800" width="12.8515625" style="0" customWidth="1"/>
    <col min="1801" max="1801" width="11.140625" style="0" customWidth="1"/>
    <col min="1802" max="1802" width="10.421875" style="0" customWidth="1"/>
    <col min="1803" max="1803" width="1.28515625" style="0" customWidth="1"/>
    <col min="1805" max="1805" width="15.28125" style="0" bestFit="1" customWidth="1"/>
    <col min="2049" max="2049" width="33.7109375" style="0" customWidth="1"/>
    <col min="2050" max="2050" width="0.9921875" style="0" customWidth="1"/>
    <col min="2051" max="2051" width="14.00390625" style="0" customWidth="1"/>
    <col min="2052" max="2052" width="11.8515625" style="0" customWidth="1"/>
    <col min="2053" max="2053" width="12.140625" style="0" customWidth="1"/>
    <col min="2054" max="2054" width="0.9921875" style="0" customWidth="1"/>
    <col min="2055" max="2055" width="11.00390625" style="0" customWidth="1"/>
    <col min="2056" max="2056" width="12.8515625" style="0" customWidth="1"/>
    <col min="2057" max="2057" width="11.140625" style="0" customWidth="1"/>
    <col min="2058" max="2058" width="10.421875" style="0" customWidth="1"/>
    <col min="2059" max="2059" width="1.28515625" style="0" customWidth="1"/>
    <col min="2061" max="2061" width="15.28125" style="0" bestFit="1" customWidth="1"/>
    <col min="2305" max="2305" width="33.7109375" style="0" customWidth="1"/>
    <col min="2306" max="2306" width="0.9921875" style="0" customWidth="1"/>
    <col min="2307" max="2307" width="14.00390625" style="0" customWidth="1"/>
    <col min="2308" max="2308" width="11.8515625" style="0" customWidth="1"/>
    <col min="2309" max="2309" width="12.140625" style="0" customWidth="1"/>
    <col min="2310" max="2310" width="0.9921875" style="0" customWidth="1"/>
    <col min="2311" max="2311" width="11.00390625" style="0" customWidth="1"/>
    <col min="2312" max="2312" width="12.8515625" style="0" customWidth="1"/>
    <col min="2313" max="2313" width="11.140625" style="0" customWidth="1"/>
    <col min="2314" max="2314" width="10.421875" style="0" customWidth="1"/>
    <col min="2315" max="2315" width="1.28515625" style="0" customWidth="1"/>
    <col min="2317" max="2317" width="15.28125" style="0" bestFit="1" customWidth="1"/>
    <col min="2561" max="2561" width="33.7109375" style="0" customWidth="1"/>
    <col min="2562" max="2562" width="0.9921875" style="0" customWidth="1"/>
    <col min="2563" max="2563" width="14.00390625" style="0" customWidth="1"/>
    <col min="2564" max="2564" width="11.8515625" style="0" customWidth="1"/>
    <col min="2565" max="2565" width="12.140625" style="0" customWidth="1"/>
    <col min="2566" max="2566" width="0.9921875" style="0" customWidth="1"/>
    <col min="2567" max="2567" width="11.00390625" style="0" customWidth="1"/>
    <col min="2568" max="2568" width="12.8515625" style="0" customWidth="1"/>
    <col min="2569" max="2569" width="11.140625" style="0" customWidth="1"/>
    <col min="2570" max="2570" width="10.421875" style="0" customWidth="1"/>
    <col min="2571" max="2571" width="1.28515625" style="0" customWidth="1"/>
    <col min="2573" max="2573" width="15.28125" style="0" bestFit="1" customWidth="1"/>
    <col min="2817" max="2817" width="33.7109375" style="0" customWidth="1"/>
    <col min="2818" max="2818" width="0.9921875" style="0" customWidth="1"/>
    <col min="2819" max="2819" width="14.00390625" style="0" customWidth="1"/>
    <col min="2820" max="2820" width="11.8515625" style="0" customWidth="1"/>
    <col min="2821" max="2821" width="12.140625" style="0" customWidth="1"/>
    <col min="2822" max="2822" width="0.9921875" style="0" customWidth="1"/>
    <col min="2823" max="2823" width="11.00390625" style="0" customWidth="1"/>
    <col min="2824" max="2824" width="12.8515625" style="0" customWidth="1"/>
    <col min="2825" max="2825" width="11.140625" style="0" customWidth="1"/>
    <col min="2826" max="2826" width="10.421875" style="0" customWidth="1"/>
    <col min="2827" max="2827" width="1.28515625" style="0" customWidth="1"/>
    <col min="2829" max="2829" width="15.28125" style="0" bestFit="1" customWidth="1"/>
    <col min="3073" max="3073" width="33.7109375" style="0" customWidth="1"/>
    <col min="3074" max="3074" width="0.9921875" style="0" customWidth="1"/>
    <col min="3075" max="3075" width="14.00390625" style="0" customWidth="1"/>
    <col min="3076" max="3076" width="11.8515625" style="0" customWidth="1"/>
    <col min="3077" max="3077" width="12.140625" style="0" customWidth="1"/>
    <col min="3078" max="3078" width="0.9921875" style="0" customWidth="1"/>
    <col min="3079" max="3079" width="11.00390625" style="0" customWidth="1"/>
    <col min="3080" max="3080" width="12.8515625" style="0" customWidth="1"/>
    <col min="3081" max="3081" width="11.140625" style="0" customWidth="1"/>
    <col min="3082" max="3082" width="10.421875" style="0" customWidth="1"/>
    <col min="3083" max="3083" width="1.28515625" style="0" customWidth="1"/>
    <col min="3085" max="3085" width="15.28125" style="0" bestFit="1" customWidth="1"/>
    <col min="3329" max="3329" width="33.7109375" style="0" customWidth="1"/>
    <col min="3330" max="3330" width="0.9921875" style="0" customWidth="1"/>
    <col min="3331" max="3331" width="14.00390625" style="0" customWidth="1"/>
    <col min="3332" max="3332" width="11.8515625" style="0" customWidth="1"/>
    <col min="3333" max="3333" width="12.140625" style="0" customWidth="1"/>
    <col min="3334" max="3334" width="0.9921875" style="0" customWidth="1"/>
    <col min="3335" max="3335" width="11.00390625" style="0" customWidth="1"/>
    <col min="3336" max="3336" width="12.8515625" style="0" customWidth="1"/>
    <col min="3337" max="3337" width="11.140625" style="0" customWidth="1"/>
    <col min="3338" max="3338" width="10.421875" style="0" customWidth="1"/>
    <col min="3339" max="3339" width="1.28515625" style="0" customWidth="1"/>
    <col min="3341" max="3341" width="15.28125" style="0" bestFit="1" customWidth="1"/>
    <col min="3585" max="3585" width="33.7109375" style="0" customWidth="1"/>
    <col min="3586" max="3586" width="0.9921875" style="0" customWidth="1"/>
    <col min="3587" max="3587" width="14.00390625" style="0" customWidth="1"/>
    <col min="3588" max="3588" width="11.8515625" style="0" customWidth="1"/>
    <col min="3589" max="3589" width="12.140625" style="0" customWidth="1"/>
    <col min="3590" max="3590" width="0.9921875" style="0" customWidth="1"/>
    <col min="3591" max="3591" width="11.00390625" style="0" customWidth="1"/>
    <col min="3592" max="3592" width="12.8515625" style="0" customWidth="1"/>
    <col min="3593" max="3593" width="11.140625" style="0" customWidth="1"/>
    <col min="3594" max="3594" width="10.421875" style="0" customWidth="1"/>
    <col min="3595" max="3595" width="1.28515625" style="0" customWidth="1"/>
    <col min="3597" max="3597" width="15.28125" style="0" bestFit="1" customWidth="1"/>
    <col min="3841" max="3841" width="33.7109375" style="0" customWidth="1"/>
    <col min="3842" max="3842" width="0.9921875" style="0" customWidth="1"/>
    <col min="3843" max="3843" width="14.00390625" style="0" customWidth="1"/>
    <col min="3844" max="3844" width="11.8515625" style="0" customWidth="1"/>
    <col min="3845" max="3845" width="12.140625" style="0" customWidth="1"/>
    <col min="3846" max="3846" width="0.9921875" style="0" customWidth="1"/>
    <col min="3847" max="3847" width="11.00390625" style="0" customWidth="1"/>
    <col min="3848" max="3848" width="12.8515625" style="0" customWidth="1"/>
    <col min="3849" max="3849" width="11.140625" style="0" customWidth="1"/>
    <col min="3850" max="3850" width="10.421875" style="0" customWidth="1"/>
    <col min="3851" max="3851" width="1.28515625" style="0" customWidth="1"/>
    <col min="3853" max="3853" width="15.28125" style="0" bestFit="1" customWidth="1"/>
    <col min="4097" max="4097" width="33.7109375" style="0" customWidth="1"/>
    <col min="4098" max="4098" width="0.9921875" style="0" customWidth="1"/>
    <col min="4099" max="4099" width="14.00390625" style="0" customWidth="1"/>
    <col min="4100" max="4100" width="11.8515625" style="0" customWidth="1"/>
    <col min="4101" max="4101" width="12.140625" style="0" customWidth="1"/>
    <col min="4102" max="4102" width="0.9921875" style="0" customWidth="1"/>
    <col min="4103" max="4103" width="11.00390625" style="0" customWidth="1"/>
    <col min="4104" max="4104" width="12.8515625" style="0" customWidth="1"/>
    <col min="4105" max="4105" width="11.140625" style="0" customWidth="1"/>
    <col min="4106" max="4106" width="10.421875" style="0" customWidth="1"/>
    <col min="4107" max="4107" width="1.28515625" style="0" customWidth="1"/>
    <col min="4109" max="4109" width="15.28125" style="0" bestFit="1" customWidth="1"/>
    <col min="4353" max="4353" width="33.7109375" style="0" customWidth="1"/>
    <col min="4354" max="4354" width="0.9921875" style="0" customWidth="1"/>
    <col min="4355" max="4355" width="14.00390625" style="0" customWidth="1"/>
    <col min="4356" max="4356" width="11.8515625" style="0" customWidth="1"/>
    <col min="4357" max="4357" width="12.140625" style="0" customWidth="1"/>
    <col min="4358" max="4358" width="0.9921875" style="0" customWidth="1"/>
    <col min="4359" max="4359" width="11.00390625" style="0" customWidth="1"/>
    <col min="4360" max="4360" width="12.8515625" style="0" customWidth="1"/>
    <col min="4361" max="4361" width="11.140625" style="0" customWidth="1"/>
    <col min="4362" max="4362" width="10.421875" style="0" customWidth="1"/>
    <col min="4363" max="4363" width="1.28515625" style="0" customWidth="1"/>
    <col min="4365" max="4365" width="15.28125" style="0" bestFit="1" customWidth="1"/>
    <col min="4609" max="4609" width="33.7109375" style="0" customWidth="1"/>
    <col min="4610" max="4610" width="0.9921875" style="0" customWidth="1"/>
    <col min="4611" max="4611" width="14.00390625" style="0" customWidth="1"/>
    <col min="4612" max="4612" width="11.8515625" style="0" customWidth="1"/>
    <col min="4613" max="4613" width="12.140625" style="0" customWidth="1"/>
    <col min="4614" max="4614" width="0.9921875" style="0" customWidth="1"/>
    <col min="4615" max="4615" width="11.00390625" style="0" customWidth="1"/>
    <col min="4616" max="4616" width="12.8515625" style="0" customWidth="1"/>
    <col min="4617" max="4617" width="11.140625" style="0" customWidth="1"/>
    <col min="4618" max="4618" width="10.421875" style="0" customWidth="1"/>
    <col min="4619" max="4619" width="1.28515625" style="0" customWidth="1"/>
    <col min="4621" max="4621" width="15.28125" style="0" bestFit="1" customWidth="1"/>
    <col min="4865" max="4865" width="33.7109375" style="0" customWidth="1"/>
    <col min="4866" max="4866" width="0.9921875" style="0" customWidth="1"/>
    <col min="4867" max="4867" width="14.00390625" style="0" customWidth="1"/>
    <col min="4868" max="4868" width="11.8515625" style="0" customWidth="1"/>
    <col min="4869" max="4869" width="12.140625" style="0" customWidth="1"/>
    <col min="4870" max="4870" width="0.9921875" style="0" customWidth="1"/>
    <col min="4871" max="4871" width="11.00390625" style="0" customWidth="1"/>
    <col min="4872" max="4872" width="12.8515625" style="0" customWidth="1"/>
    <col min="4873" max="4873" width="11.140625" style="0" customWidth="1"/>
    <col min="4874" max="4874" width="10.421875" style="0" customWidth="1"/>
    <col min="4875" max="4875" width="1.28515625" style="0" customWidth="1"/>
    <col min="4877" max="4877" width="15.28125" style="0" bestFit="1" customWidth="1"/>
    <col min="5121" max="5121" width="33.7109375" style="0" customWidth="1"/>
    <col min="5122" max="5122" width="0.9921875" style="0" customWidth="1"/>
    <col min="5123" max="5123" width="14.00390625" style="0" customWidth="1"/>
    <col min="5124" max="5124" width="11.8515625" style="0" customWidth="1"/>
    <col min="5125" max="5125" width="12.140625" style="0" customWidth="1"/>
    <col min="5126" max="5126" width="0.9921875" style="0" customWidth="1"/>
    <col min="5127" max="5127" width="11.00390625" style="0" customWidth="1"/>
    <col min="5128" max="5128" width="12.8515625" style="0" customWidth="1"/>
    <col min="5129" max="5129" width="11.140625" style="0" customWidth="1"/>
    <col min="5130" max="5130" width="10.421875" style="0" customWidth="1"/>
    <col min="5131" max="5131" width="1.28515625" style="0" customWidth="1"/>
    <col min="5133" max="5133" width="15.28125" style="0" bestFit="1" customWidth="1"/>
    <col min="5377" max="5377" width="33.7109375" style="0" customWidth="1"/>
    <col min="5378" max="5378" width="0.9921875" style="0" customWidth="1"/>
    <col min="5379" max="5379" width="14.00390625" style="0" customWidth="1"/>
    <col min="5380" max="5380" width="11.8515625" style="0" customWidth="1"/>
    <col min="5381" max="5381" width="12.140625" style="0" customWidth="1"/>
    <col min="5382" max="5382" width="0.9921875" style="0" customWidth="1"/>
    <col min="5383" max="5383" width="11.00390625" style="0" customWidth="1"/>
    <col min="5384" max="5384" width="12.8515625" style="0" customWidth="1"/>
    <col min="5385" max="5385" width="11.140625" style="0" customWidth="1"/>
    <col min="5386" max="5386" width="10.421875" style="0" customWidth="1"/>
    <col min="5387" max="5387" width="1.28515625" style="0" customWidth="1"/>
    <col min="5389" max="5389" width="15.28125" style="0" bestFit="1" customWidth="1"/>
    <col min="5633" max="5633" width="33.7109375" style="0" customWidth="1"/>
    <col min="5634" max="5634" width="0.9921875" style="0" customWidth="1"/>
    <col min="5635" max="5635" width="14.00390625" style="0" customWidth="1"/>
    <col min="5636" max="5636" width="11.8515625" style="0" customWidth="1"/>
    <col min="5637" max="5637" width="12.140625" style="0" customWidth="1"/>
    <col min="5638" max="5638" width="0.9921875" style="0" customWidth="1"/>
    <col min="5639" max="5639" width="11.00390625" style="0" customWidth="1"/>
    <col min="5640" max="5640" width="12.8515625" style="0" customWidth="1"/>
    <col min="5641" max="5641" width="11.140625" style="0" customWidth="1"/>
    <col min="5642" max="5642" width="10.421875" style="0" customWidth="1"/>
    <col min="5643" max="5643" width="1.28515625" style="0" customWidth="1"/>
    <col min="5645" max="5645" width="15.28125" style="0" bestFit="1" customWidth="1"/>
    <col min="5889" max="5889" width="33.7109375" style="0" customWidth="1"/>
    <col min="5890" max="5890" width="0.9921875" style="0" customWidth="1"/>
    <col min="5891" max="5891" width="14.00390625" style="0" customWidth="1"/>
    <col min="5892" max="5892" width="11.8515625" style="0" customWidth="1"/>
    <col min="5893" max="5893" width="12.140625" style="0" customWidth="1"/>
    <col min="5894" max="5894" width="0.9921875" style="0" customWidth="1"/>
    <col min="5895" max="5895" width="11.00390625" style="0" customWidth="1"/>
    <col min="5896" max="5896" width="12.8515625" style="0" customWidth="1"/>
    <col min="5897" max="5897" width="11.140625" style="0" customWidth="1"/>
    <col min="5898" max="5898" width="10.421875" style="0" customWidth="1"/>
    <col min="5899" max="5899" width="1.28515625" style="0" customWidth="1"/>
    <col min="5901" max="5901" width="15.28125" style="0" bestFit="1" customWidth="1"/>
    <col min="6145" max="6145" width="33.7109375" style="0" customWidth="1"/>
    <col min="6146" max="6146" width="0.9921875" style="0" customWidth="1"/>
    <col min="6147" max="6147" width="14.00390625" style="0" customWidth="1"/>
    <col min="6148" max="6148" width="11.8515625" style="0" customWidth="1"/>
    <col min="6149" max="6149" width="12.140625" style="0" customWidth="1"/>
    <col min="6150" max="6150" width="0.9921875" style="0" customWidth="1"/>
    <col min="6151" max="6151" width="11.00390625" style="0" customWidth="1"/>
    <col min="6152" max="6152" width="12.8515625" style="0" customWidth="1"/>
    <col min="6153" max="6153" width="11.140625" style="0" customWidth="1"/>
    <col min="6154" max="6154" width="10.421875" style="0" customWidth="1"/>
    <col min="6155" max="6155" width="1.28515625" style="0" customWidth="1"/>
    <col min="6157" max="6157" width="15.28125" style="0" bestFit="1" customWidth="1"/>
    <col min="6401" max="6401" width="33.7109375" style="0" customWidth="1"/>
    <col min="6402" max="6402" width="0.9921875" style="0" customWidth="1"/>
    <col min="6403" max="6403" width="14.00390625" style="0" customWidth="1"/>
    <col min="6404" max="6404" width="11.8515625" style="0" customWidth="1"/>
    <col min="6405" max="6405" width="12.140625" style="0" customWidth="1"/>
    <col min="6406" max="6406" width="0.9921875" style="0" customWidth="1"/>
    <col min="6407" max="6407" width="11.00390625" style="0" customWidth="1"/>
    <col min="6408" max="6408" width="12.8515625" style="0" customWidth="1"/>
    <col min="6409" max="6409" width="11.140625" style="0" customWidth="1"/>
    <col min="6410" max="6410" width="10.421875" style="0" customWidth="1"/>
    <col min="6411" max="6411" width="1.28515625" style="0" customWidth="1"/>
    <col min="6413" max="6413" width="15.28125" style="0" bestFit="1" customWidth="1"/>
    <col min="6657" max="6657" width="33.7109375" style="0" customWidth="1"/>
    <col min="6658" max="6658" width="0.9921875" style="0" customWidth="1"/>
    <col min="6659" max="6659" width="14.00390625" style="0" customWidth="1"/>
    <col min="6660" max="6660" width="11.8515625" style="0" customWidth="1"/>
    <col min="6661" max="6661" width="12.140625" style="0" customWidth="1"/>
    <col min="6662" max="6662" width="0.9921875" style="0" customWidth="1"/>
    <col min="6663" max="6663" width="11.00390625" style="0" customWidth="1"/>
    <col min="6664" max="6664" width="12.8515625" style="0" customWidth="1"/>
    <col min="6665" max="6665" width="11.140625" style="0" customWidth="1"/>
    <col min="6666" max="6666" width="10.421875" style="0" customWidth="1"/>
    <col min="6667" max="6667" width="1.28515625" style="0" customWidth="1"/>
    <col min="6669" max="6669" width="15.28125" style="0" bestFit="1" customWidth="1"/>
    <col min="6913" max="6913" width="33.7109375" style="0" customWidth="1"/>
    <col min="6914" max="6914" width="0.9921875" style="0" customWidth="1"/>
    <col min="6915" max="6915" width="14.00390625" style="0" customWidth="1"/>
    <col min="6916" max="6916" width="11.8515625" style="0" customWidth="1"/>
    <col min="6917" max="6917" width="12.140625" style="0" customWidth="1"/>
    <col min="6918" max="6918" width="0.9921875" style="0" customWidth="1"/>
    <col min="6919" max="6919" width="11.00390625" style="0" customWidth="1"/>
    <col min="6920" max="6920" width="12.8515625" style="0" customWidth="1"/>
    <col min="6921" max="6921" width="11.140625" style="0" customWidth="1"/>
    <col min="6922" max="6922" width="10.421875" style="0" customWidth="1"/>
    <col min="6923" max="6923" width="1.28515625" style="0" customWidth="1"/>
    <col min="6925" max="6925" width="15.28125" style="0" bestFit="1" customWidth="1"/>
    <col min="7169" max="7169" width="33.7109375" style="0" customWidth="1"/>
    <col min="7170" max="7170" width="0.9921875" style="0" customWidth="1"/>
    <col min="7171" max="7171" width="14.00390625" style="0" customWidth="1"/>
    <col min="7172" max="7172" width="11.8515625" style="0" customWidth="1"/>
    <col min="7173" max="7173" width="12.140625" style="0" customWidth="1"/>
    <col min="7174" max="7174" width="0.9921875" style="0" customWidth="1"/>
    <col min="7175" max="7175" width="11.00390625" style="0" customWidth="1"/>
    <col min="7176" max="7176" width="12.8515625" style="0" customWidth="1"/>
    <col min="7177" max="7177" width="11.140625" style="0" customWidth="1"/>
    <col min="7178" max="7178" width="10.421875" style="0" customWidth="1"/>
    <col min="7179" max="7179" width="1.28515625" style="0" customWidth="1"/>
    <col min="7181" max="7181" width="15.28125" style="0" bestFit="1" customWidth="1"/>
    <col min="7425" max="7425" width="33.7109375" style="0" customWidth="1"/>
    <col min="7426" max="7426" width="0.9921875" style="0" customWidth="1"/>
    <col min="7427" max="7427" width="14.00390625" style="0" customWidth="1"/>
    <col min="7428" max="7428" width="11.8515625" style="0" customWidth="1"/>
    <col min="7429" max="7429" width="12.140625" style="0" customWidth="1"/>
    <col min="7430" max="7430" width="0.9921875" style="0" customWidth="1"/>
    <col min="7431" max="7431" width="11.00390625" style="0" customWidth="1"/>
    <col min="7432" max="7432" width="12.8515625" style="0" customWidth="1"/>
    <col min="7433" max="7433" width="11.140625" style="0" customWidth="1"/>
    <col min="7434" max="7434" width="10.421875" style="0" customWidth="1"/>
    <col min="7435" max="7435" width="1.28515625" style="0" customWidth="1"/>
    <col min="7437" max="7437" width="15.28125" style="0" bestFit="1" customWidth="1"/>
    <col min="7681" max="7681" width="33.7109375" style="0" customWidth="1"/>
    <col min="7682" max="7682" width="0.9921875" style="0" customWidth="1"/>
    <col min="7683" max="7683" width="14.00390625" style="0" customWidth="1"/>
    <col min="7684" max="7684" width="11.8515625" style="0" customWidth="1"/>
    <col min="7685" max="7685" width="12.140625" style="0" customWidth="1"/>
    <col min="7686" max="7686" width="0.9921875" style="0" customWidth="1"/>
    <col min="7687" max="7687" width="11.00390625" style="0" customWidth="1"/>
    <col min="7688" max="7688" width="12.8515625" style="0" customWidth="1"/>
    <col min="7689" max="7689" width="11.140625" style="0" customWidth="1"/>
    <col min="7690" max="7690" width="10.421875" style="0" customWidth="1"/>
    <col min="7691" max="7691" width="1.28515625" style="0" customWidth="1"/>
    <col min="7693" max="7693" width="15.28125" style="0" bestFit="1" customWidth="1"/>
    <col min="7937" max="7937" width="33.7109375" style="0" customWidth="1"/>
    <col min="7938" max="7938" width="0.9921875" style="0" customWidth="1"/>
    <col min="7939" max="7939" width="14.00390625" style="0" customWidth="1"/>
    <col min="7940" max="7940" width="11.8515625" style="0" customWidth="1"/>
    <col min="7941" max="7941" width="12.140625" style="0" customWidth="1"/>
    <col min="7942" max="7942" width="0.9921875" style="0" customWidth="1"/>
    <col min="7943" max="7943" width="11.00390625" style="0" customWidth="1"/>
    <col min="7944" max="7944" width="12.8515625" style="0" customWidth="1"/>
    <col min="7945" max="7945" width="11.140625" style="0" customWidth="1"/>
    <col min="7946" max="7946" width="10.421875" style="0" customWidth="1"/>
    <col min="7947" max="7947" width="1.28515625" style="0" customWidth="1"/>
    <col min="7949" max="7949" width="15.28125" style="0" bestFit="1" customWidth="1"/>
    <col min="8193" max="8193" width="33.7109375" style="0" customWidth="1"/>
    <col min="8194" max="8194" width="0.9921875" style="0" customWidth="1"/>
    <col min="8195" max="8195" width="14.00390625" style="0" customWidth="1"/>
    <col min="8196" max="8196" width="11.8515625" style="0" customWidth="1"/>
    <col min="8197" max="8197" width="12.140625" style="0" customWidth="1"/>
    <col min="8198" max="8198" width="0.9921875" style="0" customWidth="1"/>
    <col min="8199" max="8199" width="11.00390625" style="0" customWidth="1"/>
    <col min="8200" max="8200" width="12.8515625" style="0" customWidth="1"/>
    <col min="8201" max="8201" width="11.140625" style="0" customWidth="1"/>
    <col min="8202" max="8202" width="10.421875" style="0" customWidth="1"/>
    <col min="8203" max="8203" width="1.28515625" style="0" customWidth="1"/>
    <col min="8205" max="8205" width="15.28125" style="0" bestFit="1" customWidth="1"/>
    <col min="8449" max="8449" width="33.7109375" style="0" customWidth="1"/>
    <col min="8450" max="8450" width="0.9921875" style="0" customWidth="1"/>
    <col min="8451" max="8451" width="14.00390625" style="0" customWidth="1"/>
    <col min="8452" max="8452" width="11.8515625" style="0" customWidth="1"/>
    <col min="8453" max="8453" width="12.140625" style="0" customWidth="1"/>
    <col min="8454" max="8454" width="0.9921875" style="0" customWidth="1"/>
    <col min="8455" max="8455" width="11.00390625" style="0" customWidth="1"/>
    <col min="8456" max="8456" width="12.8515625" style="0" customWidth="1"/>
    <col min="8457" max="8457" width="11.140625" style="0" customWidth="1"/>
    <col min="8458" max="8458" width="10.421875" style="0" customWidth="1"/>
    <col min="8459" max="8459" width="1.28515625" style="0" customWidth="1"/>
    <col min="8461" max="8461" width="15.28125" style="0" bestFit="1" customWidth="1"/>
    <col min="8705" max="8705" width="33.7109375" style="0" customWidth="1"/>
    <col min="8706" max="8706" width="0.9921875" style="0" customWidth="1"/>
    <col min="8707" max="8707" width="14.00390625" style="0" customWidth="1"/>
    <col min="8708" max="8708" width="11.8515625" style="0" customWidth="1"/>
    <col min="8709" max="8709" width="12.140625" style="0" customWidth="1"/>
    <col min="8710" max="8710" width="0.9921875" style="0" customWidth="1"/>
    <col min="8711" max="8711" width="11.00390625" style="0" customWidth="1"/>
    <col min="8712" max="8712" width="12.8515625" style="0" customWidth="1"/>
    <col min="8713" max="8713" width="11.140625" style="0" customWidth="1"/>
    <col min="8714" max="8714" width="10.421875" style="0" customWidth="1"/>
    <col min="8715" max="8715" width="1.28515625" style="0" customWidth="1"/>
    <col min="8717" max="8717" width="15.28125" style="0" bestFit="1" customWidth="1"/>
    <col min="8961" max="8961" width="33.7109375" style="0" customWidth="1"/>
    <col min="8962" max="8962" width="0.9921875" style="0" customWidth="1"/>
    <col min="8963" max="8963" width="14.00390625" style="0" customWidth="1"/>
    <col min="8964" max="8964" width="11.8515625" style="0" customWidth="1"/>
    <col min="8965" max="8965" width="12.140625" style="0" customWidth="1"/>
    <col min="8966" max="8966" width="0.9921875" style="0" customWidth="1"/>
    <col min="8967" max="8967" width="11.00390625" style="0" customWidth="1"/>
    <col min="8968" max="8968" width="12.8515625" style="0" customWidth="1"/>
    <col min="8969" max="8969" width="11.140625" style="0" customWidth="1"/>
    <col min="8970" max="8970" width="10.421875" style="0" customWidth="1"/>
    <col min="8971" max="8971" width="1.28515625" style="0" customWidth="1"/>
    <col min="8973" max="8973" width="15.28125" style="0" bestFit="1" customWidth="1"/>
    <col min="9217" max="9217" width="33.7109375" style="0" customWidth="1"/>
    <col min="9218" max="9218" width="0.9921875" style="0" customWidth="1"/>
    <col min="9219" max="9219" width="14.00390625" style="0" customWidth="1"/>
    <col min="9220" max="9220" width="11.8515625" style="0" customWidth="1"/>
    <col min="9221" max="9221" width="12.140625" style="0" customWidth="1"/>
    <col min="9222" max="9222" width="0.9921875" style="0" customWidth="1"/>
    <col min="9223" max="9223" width="11.00390625" style="0" customWidth="1"/>
    <col min="9224" max="9224" width="12.8515625" style="0" customWidth="1"/>
    <col min="9225" max="9225" width="11.140625" style="0" customWidth="1"/>
    <col min="9226" max="9226" width="10.421875" style="0" customWidth="1"/>
    <col min="9227" max="9227" width="1.28515625" style="0" customWidth="1"/>
    <col min="9229" max="9229" width="15.28125" style="0" bestFit="1" customWidth="1"/>
    <col min="9473" max="9473" width="33.7109375" style="0" customWidth="1"/>
    <col min="9474" max="9474" width="0.9921875" style="0" customWidth="1"/>
    <col min="9475" max="9475" width="14.00390625" style="0" customWidth="1"/>
    <col min="9476" max="9476" width="11.8515625" style="0" customWidth="1"/>
    <col min="9477" max="9477" width="12.140625" style="0" customWidth="1"/>
    <col min="9478" max="9478" width="0.9921875" style="0" customWidth="1"/>
    <col min="9479" max="9479" width="11.00390625" style="0" customWidth="1"/>
    <col min="9480" max="9480" width="12.8515625" style="0" customWidth="1"/>
    <col min="9481" max="9481" width="11.140625" style="0" customWidth="1"/>
    <col min="9482" max="9482" width="10.421875" style="0" customWidth="1"/>
    <col min="9483" max="9483" width="1.28515625" style="0" customWidth="1"/>
    <col min="9485" max="9485" width="15.28125" style="0" bestFit="1" customWidth="1"/>
    <col min="9729" max="9729" width="33.7109375" style="0" customWidth="1"/>
    <col min="9730" max="9730" width="0.9921875" style="0" customWidth="1"/>
    <col min="9731" max="9731" width="14.00390625" style="0" customWidth="1"/>
    <col min="9732" max="9732" width="11.8515625" style="0" customWidth="1"/>
    <col min="9733" max="9733" width="12.140625" style="0" customWidth="1"/>
    <col min="9734" max="9734" width="0.9921875" style="0" customWidth="1"/>
    <col min="9735" max="9735" width="11.00390625" style="0" customWidth="1"/>
    <col min="9736" max="9736" width="12.8515625" style="0" customWidth="1"/>
    <col min="9737" max="9737" width="11.140625" style="0" customWidth="1"/>
    <col min="9738" max="9738" width="10.421875" style="0" customWidth="1"/>
    <col min="9739" max="9739" width="1.28515625" style="0" customWidth="1"/>
    <col min="9741" max="9741" width="15.28125" style="0" bestFit="1" customWidth="1"/>
    <col min="9985" max="9985" width="33.7109375" style="0" customWidth="1"/>
    <col min="9986" max="9986" width="0.9921875" style="0" customWidth="1"/>
    <col min="9987" max="9987" width="14.00390625" style="0" customWidth="1"/>
    <col min="9988" max="9988" width="11.8515625" style="0" customWidth="1"/>
    <col min="9989" max="9989" width="12.140625" style="0" customWidth="1"/>
    <col min="9990" max="9990" width="0.9921875" style="0" customWidth="1"/>
    <col min="9991" max="9991" width="11.00390625" style="0" customWidth="1"/>
    <col min="9992" max="9992" width="12.8515625" style="0" customWidth="1"/>
    <col min="9993" max="9993" width="11.140625" style="0" customWidth="1"/>
    <col min="9994" max="9994" width="10.421875" style="0" customWidth="1"/>
    <col min="9995" max="9995" width="1.28515625" style="0" customWidth="1"/>
    <col min="9997" max="9997" width="15.28125" style="0" bestFit="1" customWidth="1"/>
    <col min="10241" max="10241" width="33.7109375" style="0" customWidth="1"/>
    <col min="10242" max="10242" width="0.9921875" style="0" customWidth="1"/>
    <col min="10243" max="10243" width="14.00390625" style="0" customWidth="1"/>
    <col min="10244" max="10244" width="11.8515625" style="0" customWidth="1"/>
    <col min="10245" max="10245" width="12.140625" style="0" customWidth="1"/>
    <col min="10246" max="10246" width="0.9921875" style="0" customWidth="1"/>
    <col min="10247" max="10247" width="11.00390625" style="0" customWidth="1"/>
    <col min="10248" max="10248" width="12.8515625" style="0" customWidth="1"/>
    <col min="10249" max="10249" width="11.140625" style="0" customWidth="1"/>
    <col min="10250" max="10250" width="10.421875" style="0" customWidth="1"/>
    <col min="10251" max="10251" width="1.28515625" style="0" customWidth="1"/>
    <col min="10253" max="10253" width="15.28125" style="0" bestFit="1" customWidth="1"/>
    <col min="10497" max="10497" width="33.7109375" style="0" customWidth="1"/>
    <col min="10498" max="10498" width="0.9921875" style="0" customWidth="1"/>
    <col min="10499" max="10499" width="14.00390625" style="0" customWidth="1"/>
    <col min="10500" max="10500" width="11.8515625" style="0" customWidth="1"/>
    <col min="10501" max="10501" width="12.140625" style="0" customWidth="1"/>
    <col min="10502" max="10502" width="0.9921875" style="0" customWidth="1"/>
    <col min="10503" max="10503" width="11.00390625" style="0" customWidth="1"/>
    <col min="10504" max="10504" width="12.8515625" style="0" customWidth="1"/>
    <col min="10505" max="10505" width="11.140625" style="0" customWidth="1"/>
    <col min="10506" max="10506" width="10.421875" style="0" customWidth="1"/>
    <col min="10507" max="10507" width="1.28515625" style="0" customWidth="1"/>
    <col min="10509" max="10509" width="15.28125" style="0" bestFit="1" customWidth="1"/>
    <col min="10753" max="10753" width="33.7109375" style="0" customWidth="1"/>
    <col min="10754" max="10754" width="0.9921875" style="0" customWidth="1"/>
    <col min="10755" max="10755" width="14.00390625" style="0" customWidth="1"/>
    <col min="10756" max="10756" width="11.8515625" style="0" customWidth="1"/>
    <col min="10757" max="10757" width="12.140625" style="0" customWidth="1"/>
    <col min="10758" max="10758" width="0.9921875" style="0" customWidth="1"/>
    <col min="10759" max="10759" width="11.00390625" style="0" customWidth="1"/>
    <col min="10760" max="10760" width="12.8515625" style="0" customWidth="1"/>
    <col min="10761" max="10761" width="11.140625" style="0" customWidth="1"/>
    <col min="10762" max="10762" width="10.421875" style="0" customWidth="1"/>
    <col min="10763" max="10763" width="1.28515625" style="0" customWidth="1"/>
    <col min="10765" max="10765" width="15.28125" style="0" bestFit="1" customWidth="1"/>
    <col min="11009" max="11009" width="33.7109375" style="0" customWidth="1"/>
    <col min="11010" max="11010" width="0.9921875" style="0" customWidth="1"/>
    <col min="11011" max="11011" width="14.00390625" style="0" customWidth="1"/>
    <col min="11012" max="11012" width="11.8515625" style="0" customWidth="1"/>
    <col min="11013" max="11013" width="12.140625" style="0" customWidth="1"/>
    <col min="11014" max="11014" width="0.9921875" style="0" customWidth="1"/>
    <col min="11015" max="11015" width="11.00390625" style="0" customWidth="1"/>
    <col min="11016" max="11016" width="12.8515625" style="0" customWidth="1"/>
    <col min="11017" max="11017" width="11.140625" style="0" customWidth="1"/>
    <col min="11018" max="11018" width="10.421875" style="0" customWidth="1"/>
    <col min="11019" max="11019" width="1.28515625" style="0" customWidth="1"/>
    <col min="11021" max="11021" width="15.28125" style="0" bestFit="1" customWidth="1"/>
    <col min="11265" max="11265" width="33.7109375" style="0" customWidth="1"/>
    <col min="11266" max="11266" width="0.9921875" style="0" customWidth="1"/>
    <col min="11267" max="11267" width="14.00390625" style="0" customWidth="1"/>
    <col min="11268" max="11268" width="11.8515625" style="0" customWidth="1"/>
    <col min="11269" max="11269" width="12.140625" style="0" customWidth="1"/>
    <col min="11270" max="11270" width="0.9921875" style="0" customWidth="1"/>
    <col min="11271" max="11271" width="11.00390625" style="0" customWidth="1"/>
    <col min="11272" max="11272" width="12.8515625" style="0" customWidth="1"/>
    <col min="11273" max="11273" width="11.140625" style="0" customWidth="1"/>
    <col min="11274" max="11274" width="10.421875" style="0" customWidth="1"/>
    <col min="11275" max="11275" width="1.28515625" style="0" customWidth="1"/>
    <col min="11277" max="11277" width="15.28125" style="0" bestFit="1" customWidth="1"/>
    <col min="11521" max="11521" width="33.7109375" style="0" customWidth="1"/>
    <col min="11522" max="11522" width="0.9921875" style="0" customWidth="1"/>
    <col min="11523" max="11523" width="14.00390625" style="0" customWidth="1"/>
    <col min="11524" max="11524" width="11.8515625" style="0" customWidth="1"/>
    <col min="11525" max="11525" width="12.140625" style="0" customWidth="1"/>
    <col min="11526" max="11526" width="0.9921875" style="0" customWidth="1"/>
    <col min="11527" max="11527" width="11.00390625" style="0" customWidth="1"/>
    <col min="11528" max="11528" width="12.8515625" style="0" customWidth="1"/>
    <col min="11529" max="11529" width="11.140625" style="0" customWidth="1"/>
    <col min="11530" max="11530" width="10.421875" style="0" customWidth="1"/>
    <col min="11531" max="11531" width="1.28515625" style="0" customWidth="1"/>
    <col min="11533" max="11533" width="15.28125" style="0" bestFit="1" customWidth="1"/>
    <col min="11777" max="11777" width="33.7109375" style="0" customWidth="1"/>
    <col min="11778" max="11778" width="0.9921875" style="0" customWidth="1"/>
    <col min="11779" max="11779" width="14.00390625" style="0" customWidth="1"/>
    <col min="11780" max="11780" width="11.8515625" style="0" customWidth="1"/>
    <col min="11781" max="11781" width="12.140625" style="0" customWidth="1"/>
    <col min="11782" max="11782" width="0.9921875" style="0" customWidth="1"/>
    <col min="11783" max="11783" width="11.00390625" style="0" customWidth="1"/>
    <col min="11784" max="11784" width="12.8515625" style="0" customWidth="1"/>
    <col min="11785" max="11785" width="11.140625" style="0" customWidth="1"/>
    <col min="11786" max="11786" width="10.421875" style="0" customWidth="1"/>
    <col min="11787" max="11787" width="1.28515625" style="0" customWidth="1"/>
    <col min="11789" max="11789" width="15.28125" style="0" bestFit="1" customWidth="1"/>
    <col min="12033" max="12033" width="33.7109375" style="0" customWidth="1"/>
    <col min="12034" max="12034" width="0.9921875" style="0" customWidth="1"/>
    <col min="12035" max="12035" width="14.00390625" style="0" customWidth="1"/>
    <col min="12036" max="12036" width="11.8515625" style="0" customWidth="1"/>
    <col min="12037" max="12037" width="12.140625" style="0" customWidth="1"/>
    <col min="12038" max="12038" width="0.9921875" style="0" customWidth="1"/>
    <col min="12039" max="12039" width="11.00390625" style="0" customWidth="1"/>
    <col min="12040" max="12040" width="12.8515625" style="0" customWidth="1"/>
    <col min="12041" max="12041" width="11.140625" style="0" customWidth="1"/>
    <col min="12042" max="12042" width="10.421875" style="0" customWidth="1"/>
    <col min="12043" max="12043" width="1.28515625" style="0" customWidth="1"/>
    <col min="12045" max="12045" width="15.28125" style="0" bestFit="1" customWidth="1"/>
    <col min="12289" max="12289" width="33.7109375" style="0" customWidth="1"/>
    <col min="12290" max="12290" width="0.9921875" style="0" customWidth="1"/>
    <col min="12291" max="12291" width="14.00390625" style="0" customWidth="1"/>
    <col min="12292" max="12292" width="11.8515625" style="0" customWidth="1"/>
    <col min="12293" max="12293" width="12.140625" style="0" customWidth="1"/>
    <col min="12294" max="12294" width="0.9921875" style="0" customWidth="1"/>
    <col min="12295" max="12295" width="11.00390625" style="0" customWidth="1"/>
    <col min="12296" max="12296" width="12.8515625" style="0" customWidth="1"/>
    <col min="12297" max="12297" width="11.140625" style="0" customWidth="1"/>
    <col min="12298" max="12298" width="10.421875" style="0" customWidth="1"/>
    <col min="12299" max="12299" width="1.28515625" style="0" customWidth="1"/>
    <col min="12301" max="12301" width="15.28125" style="0" bestFit="1" customWidth="1"/>
    <col min="12545" max="12545" width="33.7109375" style="0" customWidth="1"/>
    <col min="12546" max="12546" width="0.9921875" style="0" customWidth="1"/>
    <col min="12547" max="12547" width="14.00390625" style="0" customWidth="1"/>
    <col min="12548" max="12548" width="11.8515625" style="0" customWidth="1"/>
    <col min="12549" max="12549" width="12.140625" style="0" customWidth="1"/>
    <col min="12550" max="12550" width="0.9921875" style="0" customWidth="1"/>
    <col min="12551" max="12551" width="11.00390625" style="0" customWidth="1"/>
    <col min="12552" max="12552" width="12.8515625" style="0" customWidth="1"/>
    <col min="12553" max="12553" width="11.140625" style="0" customWidth="1"/>
    <col min="12554" max="12554" width="10.421875" style="0" customWidth="1"/>
    <col min="12555" max="12555" width="1.28515625" style="0" customWidth="1"/>
    <col min="12557" max="12557" width="15.28125" style="0" bestFit="1" customWidth="1"/>
    <col min="12801" max="12801" width="33.7109375" style="0" customWidth="1"/>
    <col min="12802" max="12802" width="0.9921875" style="0" customWidth="1"/>
    <col min="12803" max="12803" width="14.00390625" style="0" customWidth="1"/>
    <col min="12804" max="12804" width="11.8515625" style="0" customWidth="1"/>
    <col min="12805" max="12805" width="12.140625" style="0" customWidth="1"/>
    <col min="12806" max="12806" width="0.9921875" style="0" customWidth="1"/>
    <col min="12807" max="12807" width="11.00390625" style="0" customWidth="1"/>
    <col min="12808" max="12808" width="12.8515625" style="0" customWidth="1"/>
    <col min="12809" max="12809" width="11.140625" style="0" customWidth="1"/>
    <col min="12810" max="12810" width="10.421875" style="0" customWidth="1"/>
    <col min="12811" max="12811" width="1.28515625" style="0" customWidth="1"/>
    <col min="12813" max="12813" width="15.28125" style="0" bestFit="1" customWidth="1"/>
    <col min="13057" max="13057" width="33.7109375" style="0" customWidth="1"/>
    <col min="13058" max="13058" width="0.9921875" style="0" customWidth="1"/>
    <col min="13059" max="13059" width="14.00390625" style="0" customWidth="1"/>
    <col min="13060" max="13060" width="11.8515625" style="0" customWidth="1"/>
    <col min="13061" max="13061" width="12.140625" style="0" customWidth="1"/>
    <col min="13062" max="13062" width="0.9921875" style="0" customWidth="1"/>
    <col min="13063" max="13063" width="11.00390625" style="0" customWidth="1"/>
    <col min="13064" max="13064" width="12.8515625" style="0" customWidth="1"/>
    <col min="13065" max="13065" width="11.140625" style="0" customWidth="1"/>
    <col min="13066" max="13066" width="10.421875" style="0" customWidth="1"/>
    <col min="13067" max="13067" width="1.28515625" style="0" customWidth="1"/>
    <col min="13069" max="13069" width="15.28125" style="0" bestFit="1" customWidth="1"/>
    <col min="13313" max="13313" width="33.7109375" style="0" customWidth="1"/>
    <col min="13314" max="13314" width="0.9921875" style="0" customWidth="1"/>
    <col min="13315" max="13315" width="14.00390625" style="0" customWidth="1"/>
    <col min="13316" max="13316" width="11.8515625" style="0" customWidth="1"/>
    <col min="13317" max="13317" width="12.140625" style="0" customWidth="1"/>
    <col min="13318" max="13318" width="0.9921875" style="0" customWidth="1"/>
    <col min="13319" max="13319" width="11.00390625" style="0" customWidth="1"/>
    <col min="13320" max="13320" width="12.8515625" style="0" customWidth="1"/>
    <col min="13321" max="13321" width="11.140625" style="0" customWidth="1"/>
    <col min="13322" max="13322" width="10.421875" style="0" customWidth="1"/>
    <col min="13323" max="13323" width="1.28515625" style="0" customWidth="1"/>
    <col min="13325" max="13325" width="15.28125" style="0" bestFit="1" customWidth="1"/>
    <col min="13569" max="13569" width="33.7109375" style="0" customWidth="1"/>
    <col min="13570" max="13570" width="0.9921875" style="0" customWidth="1"/>
    <col min="13571" max="13571" width="14.00390625" style="0" customWidth="1"/>
    <col min="13572" max="13572" width="11.8515625" style="0" customWidth="1"/>
    <col min="13573" max="13573" width="12.140625" style="0" customWidth="1"/>
    <col min="13574" max="13574" width="0.9921875" style="0" customWidth="1"/>
    <col min="13575" max="13575" width="11.00390625" style="0" customWidth="1"/>
    <col min="13576" max="13576" width="12.8515625" style="0" customWidth="1"/>
    <col min="13577" max="13577" width="11.140625" style="0" customWidth="1"/>
    <col min="13578" max="13578" width="10.421875" style="0" customWidth="1"/>
    <col min="13579" max="13579" width="1.28515625" style="0" customWidth="1"/>
    <col min="13581" max="13581" width="15.28125" style="0" bestFit="1" customWidth="1"/>
    <col min="13825" max="13825" width="33.7109375" style="0" customWidth="1"/>
    <col min="13826" max="13826" width="0.9921875" style="0" customWidth="1"/>
    <col min="13827" max="13827" width="14.00390625" style="0" customWidth="1"/>
    <col min="13828" max="13828" width="11.8515625" style="0" customWidth="1"/>
    <col min="13829" max="13829" width="12.140625" style="0" customWidth="1"/>
    <col min="13830" max="13830" width="0.9921875" style="0" customWidth="1"/>
    <col min="13831" max="13831" width="11.00390625" style="0" customWidth="1"/>
    <col min="13832" max="13832" width="12.8515625" style="0" customWidth="1"/>
    <col min="13833" max="13833" width="11.140625" style="0" customWidth="1"/>
    <col min="13834" max="13834" width="10.421875" style="0" customWidth="1"/>
    <col min="13835" max="13835" width="1.28515625" style="0" customWidth="1"/>
    <col min="13837" max="13837" width="15.28125" style="0" bestFit="1" customWidth="1"/>
    <col min="14081" max="14081" width="33.7109375" style="0" customWidth="1"/>
    <col min="14082" max="14082" width="0.9921875" style="0" customWidth="1"/>
    <col min="14083" max="14083" width="14.00390625" style="0" customWidth="1"/>
    <col min="14084" max="14084" width="11.8515625" style="0" customWidth="1"/>
    <col min="14085" max="14085" width="12.140625" style="0" customWidth="1"/>
    <col min="14086" max="14086" width="0.9921875" style="0" customWidth="1"/>
    <col min="14087" max="14087" width="11.00390625" style="0" customWidth="1"/>
    <col min="14088" max="14088" width="12.8515625" style="0" customWidth="1"/>
    <col min="14089" max="14089" width="11.140625" style="0" customWidth="1"/>
    <col min="14090" max="14090" width="10.421875" style="0" customWidth="1"/>
    <col min="14091" max="14091" width="1.28515625" style="0" customWidth="1"/>
    <col min="14093" max="14093" width="15.28125" style="0" bestFit="1" customWidth="1"/>
    <col min="14337" max="14337" width="33.7109375" style="0" customWidth="1"/>
    <col min="14338" max="14338" width="0.9921875" style="0" customWidth="1"/>
    <col min="14339" max="14339" width="14.00390625" style="0" customWidth="1"/>
    <col min="14340" max="14340" width="11.8515625" style="0" customWidth="1"/>
    <col min="14341" max="14341" width="12.140625" style="0" customWidth="1"/>
    <col min="14342" max="14342" width="0.9921875" style="0" customWidth="1"/>
    <col min="14343" max="14343" width="11.00390625" style="0" customWidth="1"/>
    <col min="14344" max="14344" width="12.8515625" style="0" customWidth="1"/>
    <col min="14345" max="14345" width="11.140625" style="0" customWidth="1"/>
    <col min="14346" max="14346" width="10.421875" style="0" customWidth="1"/>
    <col min="14347" max="14347" width="1.28515625" style="0" customWidth="1"/>
    <col min="14349" max="14349" width="15.28125" style="0" bestFit="1" customWidth="1"/>
    <col min="14593" max="14593" width="33.7109375" style="0" customWidth="1"/>
    <col min="14594" max="14594" width="0.9921875" style="0" customWidth="1"/>
    <col min="14595" max="14595" width="14.00390625" style="0" customWidth="1"/>
    <col min="14596" max="14596" width="11.8515625" style="0" customWidth="1"/>
    <col min="14597" max="14597" width="12.140625" style="0" customWidth="1"/>
    <col min="14598" max="14598" width="0.9921875" style="0" customWidth="1"/>
    <col min="14599" max="14599" width="11.00390625" style="0" customWidth="1"/>
    <col min="14600" max="14600" width="12.8515625" style="0" customWidth="1"/>
    <col min="14601" max="14601" width="11.140625" style="0" customWidth="1"/>
    <col min="14602" max="14602" width="10.421875" style="0" customWidth="1"/>
    <col min="14603" max="14603" width="1.28515625" style="0" customWidth="1"/>
    <col min="14605" max="14605" width="15.28125" style="0" bestFit="1" customWidth="1"/>
    <col min="14849" max="14849" width="33.7109375" style="0" customWidth="1"/>
    <col min="14850" max="14850" width="0.9921875" style="0" customWidth="1"/>
    <col min="14851" max="14851" width="14.00390625" style="0" customWidth="1"/>
    <col min="14852" max="14852" width="11.8515625" style="0" customWidth="1"/>
    <col min="14853" max="14853" width="12.140625" style="0" customWidth="1"/>
    <col min="14854" max="14854" width="0.9921875" style="0" customWidth="1"/>
    <col min="14855" max="14855" width="11.00390625" style="0" customWidth="1"/>
    <col min="14856" max="14856" width="12.8515625" style="0" customWidth="1"/>
    <col min="14857" max="14857" width="11.140625" style="0" customWidth="1"/>
    <col min="14858" max="14858" width="10.421875" style="0" customWidth="1"/>
    <col min="14859" max="14859" width="1.28515625" style="0" customWidth="1"/>
    <col min="14861" max="14861" width="15.28125" style="0" bestFit="1" customWidth="1"/>
    <col min="15105" max="15105" width="33.7109375" style="0" customWidth="1"/>
    <col min="15106" max="15106" width="0.9921875" style="0" customWidth="1"/>
    <col min="15107" max="15107" width="14.00390625" style="0" customWidth="1"/>
    <col min="15108" max="15108" width="11.8515625" style="0" customWidth="1"/>
    <col min="15109" max="15109" width="12.140625" style="0" customWidth="1"/>
    <col min="15110" max="15110" width="0.9921875" style="0" customWidth="1"/>
    <col min="15111" max="15111" width="11.00390625" style="0" customWidth="1"/>
    <col min="15112" max="15112" width="12.8515625" style="0" customWidth="1"/>
    <col min="15113" max="15113" width="11.140625" style="0" customWidth="1"/>
    <col min="15114" max="15114" width="10.421875" style="0" customWidth="1"/>
    <col min="15115" max="15115" width="1.28515625" style="0" customWidth="1"/>
    <col min="15117" max="15117" width="15.28125" style="0" bestFit="1" customWidth="1"/>
    <col min="15361" max="15361" width="33.7109375" style="0" customWidth="1"/>
    <col min="15362" max="15362" width="0.9921875" style="0" customWidth="1"/>
    <col min="15363" max="15363" width="14.00390625" style="0" customWidth="1"/>
    <col min="15364" max="15364" width="11.8515625" style="0" customWidth="1"/>
    <col min="15365" max="15365" width="12.140625" style="0" customWidth="1"/>
    <col min="15366" max="15366" width="0.9921875" style="0" customWidth="1"/>
    <col min="15367" max="15367" width="11.00390625" style="0" customWidth="1"/>
    <col min="15368" max="15368" width="12.8515625" style="0" customWidth="1"/>
    <col min="15369" max="15369" width="11.140625" style="0" customWidth="1"/>
    <col min="15370" max="15370" width="10.421875" style="0" customWidth="1"/>
    <col min="15371" max="15371" width="1.28515625" style="0" customWidth="1"/>
    <col min="15373" max="15373" width="15.28125" style="0" bestFit="1" customWidth="1"/>
    <col min="15617" max="15617" width="33.7109375" style="0" customWidth="1"/>
    <col min="15618" max="15618" width="0.9921875" style="0" customWidth="1"/>
    <col min="15619" max="15619" width="14.00390625" style="0" customWidth="1"/>
    <col min="15620" max="15620" width="11.8515625" style="0" customWidth="1"/>
    <col min="15621" max="15621" width="12.140625" style="0" customWidth="1"/>
    <col min="15622" max="15622" width="0.9921875" style="0" customWidth="1"/>
    <col min="15623" max="15623" width="11.00390625" style="0" customWidth="1"/>
    <col min="15624" max="15624" width="12.8515625" style="0" customWidth="1"/>
    <col min="15625" max="15625" width="11.140625" style="0" customWidth="1"/>
    <col min="15626" max="15626" width="10.421875" style="0" customWidth="1"/>
    <col min="15627" max="15627" width="1.28515625" style="0" customWidth="1"/>
    <col min="15629" max="15629" width="15.28125" style="0" bestFit="1" customWidth="1"/>
    <col min="15873" max="15873" width="33.7109375" style="0" customWidth="1"/>
    <col min="15874" max="15874" width="0.9921875" style="0" customWidth="1"/>
    <col min="15875" max="15875" width="14.00390625" style="0" customWidth="1"/>
    <col min="15876" max="15876" width="11.8515625" style="0" customWidth="1"/>
    <col min="15877" max="15877" width="12.140625" style="0" customWidth="1"/>
    <col min="15878" max="15878" width="0.9921875" style="0" customWidth="1"/>
    <col min="15879" max="15879" width="11.00390625" style="0" customWidth="1"/>
    <col min="15880" max="15880" width="12.8515625" style="0" customWidth="1"/>
    <col min="15881" max="15881" width="11.140625" style="0" customWidth="1"/>
    <col min="15882" max="15882" width="10.421875" style="0" customWidth="1"/>
    <col min="15883" max="15883" width="1.28515625" style="0" customWidth="1"/>
    <col min="15885" max="15885" width="15.28125" style="0" bestFit="1" customWidth="1"/>
    <col min="16129" max="16129" width="33.7109375" style="0" customWidth="1"/>
    <col min="16130" max="16130" width="0.9921875" style="0" customWidth="1"/>
    <col min="16131" max="16131" width="14.00390625" style="0" customWidth="1"/>
    <col min="16132" max="16132" width="11.8515625" style="0" customWidth="1"/>
    <col min="16133" max="16133" width="12.140625" style="0" customWidth="1"/>
    <col min="16134" max="16134" width="0.9921875" style="0" customWidth="1"/>
    <col min="16135" max="16135" width="11.00390625" style="0" customWidth="1"/>
    <col min="16136" max="16136" width="12.8515625" style="0" customWidth="1"/>
    <col min="16137" max="16137" width="11.140625" style="0" customWidth="1"/>
    <col min="16138" max="16138" width="10.421875" style="0" customWidth="1"/>
    <col min="16139" max="16139" width="1.28515625" style="0" customWidth="1"/>
    <col min="16141" max="16141" width="15.28125" style="0" bestFit="1" customWidth="1"/>
  </cols>
  <sheetData>
    <row r="1" spans="1:10" ht="13.2">
      <c r="A1" s="176" t="s">
        <v>121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0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2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ht="3" customHeight="1">
      <c r="A5" s="19"/>
      <c r="B5" s="20"/>
      <c r="C5" s="20"/>
      <c r="D5" s="20"/>
      <c r="E5" s="19"/>
      <c r="F5" s="20"/>
      <c r="G5" s="20"/>
      <c r="H5" s="20"/>
      <c r="I5" s="20"/>
      <c r="J5" s="20"/>
    </row>
    <row r="6" spans="1:10" ht="9" customHeight="1">
      <c r="A6" s="177" t="s">
        <v>122</v>
      </c>
      <c r="B6" s="21"/>
      <c r="C6" s="179" t="s">
        <v>123</v>
      </c>
      <c r="D6" s="179" t="s">
        <v>124</v>
      </c>
      <c r="E6" s="177" t="s">
        <v>125</v>
      </c>
      <c r="F6" s="21"/>
      <c r="G6" s="179" t="s">
        <v>126</v>
      </c>
      <c r="H6" s="179" t="s">
        <v>127</v>
      </c>
      <c r="I6" s="179" t="s">
        <v>128</v>
      </c>
      <c r="J6" s="179" t="s">
        <v>129</v>
      </c>
    </row>
    <row r="7" spans="1:10" ht="9" customHeight="1">
      <c r="A7" s="177"/>
      <c r="B7" s="21"/>
      <c r="C7" s="179"/>
      <c r="D7" s="179"/>
      <c r="E7" s="177"/>
      <c r="F7" s="21"/>
      <c r="G7" s="179"/>
      <c r="H7" s="179"/>
      <c r="I7" s="179"/>
      <c r="J7" s="179"/>
    </row>
    <row r="8" spans="1:10" ht="9" customHeight="1">
      <c r="A8" s="177"/>
      <c r="B8" s="21"/>
      <c r="C8" s="179"/>
      <c r="D8" s="179"/>
      <c r="E8" s="177"/>
      <c r="F8" s="21"/>
      <c r="G8" s="179"/>
      <c r="H8" s="179"/>
      <c r="I8" s="179"/>
      <c r="J8" s="179"/>
    </row>
    <row r="9" spans="1:10" ht="9" customHeight="1">
      <c r="A9" s="177"/>
      <c r="B9" s="21"/>
      <c r="C9" s="179"/>
      <c r="D9" s="179"/>
      <c r="E9" s="177"/>
      <c r="F9" s="21"/>
      <c r="G9" s="179"/>
      <c r="H9" s="179"/>
      <c r="I9" s="179"/>
      <c r="J9" s="179"/>
    </row>
    <row r="10" spans="1:10" ht="9" customHeight="1">
      <c r="A10" s="177"/>
      <c r="B10" s="21"/>
      <c r="C10" s="179"/>
      <c r="D10" s="179"/>
      <c r="E10" s="177"/>
      <c r="F10" s="21"/>
      <c r="G10" s="179"/>
      <c r="H10" s="179"/>
      <c r="I10" s="179"/>
      <c r="J10" s="179"/>
    </row>
    <row r="11" spans="1:10" ht="15.75" customHeight="1">
      <c r="A11" s="178"/>
      <c r="B11" s="22"/>
      <c r="C11" s="180"/>
      <c r="D11" s="180"/>
      <c r="E11" s="178"/>
      <c r="F11" s="22"/>
      <c r="G11" s="180"/>
      <c r="H11" s="180"/>
      <c r="I11" s="180"/>
      <c r="J11" s="180"/>
    </row>
    <row r="12" spans="1:10" ht="13.2">
      <c r="A12" s="23" t="s">
        <v>130</v>
      </c>
      <c r="B12" s="3"/>
      <c r="C12" s="24">
        <f>+C14+C18</f>
        <v>6951183431.78</v>
      </c>
      <c r="D12" s="25">
        <f aca="true" t="shared" si="0" ref="D12:J12">+D14+D18</f>
        <v>1790000000</v>
      </c>
      <c r="E12" s="26">
        <f t="shared" si="0"/>
        <v>1597903389.77</v>
      </c>
      <c r="F12" s="24"/>
      <c r="G12" s="24">
        <f t="shared" si="0"/>
        <v>0</v>
      </c>
      <c r="H12" s="24">
        <f t="shared" si="0"/>
        <v>7143280042.01</v>
      </c>
      <c r="I12" s="24">
        <f t="shared" si="0"/>
        <v>620381910.27</v>
      </c>
      <c r="J12" s="24">
        <f t="shared" si="0"/>
        <v>0</v>
      </c>
    </row>
    <row r="13" spans="1:10" ht="2.25" customHeight="1">
      <c r="A13" s="10"/>
      <c r="B13" s="3"/>
      <c r="C13" s="3"/>
      <c r="D13" s="25"/>
      <c r="F13" s="3"/>
      <c r="G13" s="3"/>
      <c r="H13" s="3"/>
      <c r="I13" s="3"/>
      <c r="J13" s="3"/>
    </row>
    <row r="14" spans="1:10" ht="13.2">
      <c r="A14" s="23" t="s">
        <v>131</v>
      </c>
      <c r="B14" s="3"/>
      <c r="C14" s="24">
        <f aca="true" t="shared" si="1" ref="C14:J14">+C15+C16+C17</f>
        <v>1305633375.17</v>
      </c>
      <c r="D14" s="25">
        <f t="shared" si="1"/>
        <v>1790000000</v>
      </c>
      <c r="E14" s="26">
        <f t="shared" si="1"/>
        <v>1530095480.37</v>
      </c>
      <c r="F14" s="24"/>
      <c r="G14" s="24">
        <f t="shared" si="1"/>
        <v>0</v>
      </c>
      <c r="H14" s="24">
        <f>+H15+H16+H17</f>
        <v>1565537894.8000002</v>
      </c>
      <c r="I14" s="24">
        <f t="shared" si="1"/>
        <v>117542139.26</v>
      </c>
      <c r="J14" s="24">
        <f t="shared" si="1"/>
        <v>0</v>
      </c>
    </row>
    <row r="15" spans="1:10" ht="13.2">
      <c r="A15" s="27" t="s">
        <v>132</v>
      </c>
      <c r="B15" s="3"/>
      <c r="C15" s="28">
        <v>1305633375.17</v>
      </c>
      <c r="D15" s="29">
        <v>1790000000</v>
      </c>
      <c r="E15" s="30">
        <v>1530095480.37</v>
      </c>
      <c r="F15" s="3"/>
      <c r="G15" s="29">
        <v>0</v>
      </c>
      <c r="H15" s="28">
        <f>+C15+D15-E15+G15</f>
        <v>1565537894.8000002</v>
      </c>
      <c r="I15" s="29">
        <v>117542139.26</v>
      </c>
      <c r="J15" s="29">
        <v>0</v>
      </c>
    </row>
    <row r="16" spans="1:10" ht="13.2">
      <c r="A16" s="27" t="s">
        <v>133</v>
      </c>
      <c r="B16" s="3"/>
      <c r="C16" s="28">
        <v>0</v>
      </c>
      <c r="D16" s="29">
        <v>0</v>
      </c>
      <c r="E16" s="30">
        <v>0</v>
      </c>
      <c r="F16" s="3"/>
      <c r="G16" s="29">
        <v>0</v>
      </c>
      <c r="H16" s="28">
        <f>+C16+D16-E16+G16</f>
        <v>0</v>
      </c>
      <c r="I16" s="29">
        <v>0</v>
      </c>
      <c r="J16" s="29">
        <v>0</v>
      </c>
    </row>
    <row r="17" spans="1:10" ht="13.2">
      <c r="A17" s="27" t="s">
        <v>134</v>
      </c>
      <c r="B17" s="3"/>
      <c r="C17" s="28">
        <v>0</v>
      </c>
      <c r="D17" s="29">
        <v>0</v>
      </c>
      <c r="E17" s="30">
        <v>0</v>
      </c>
      <c r="F17" s="3"/>
      <c r="G17" s="29">
        <v>0</v>
      </c>
      <c r="H17" s="28">
        <f>+C17+D17-E17+G17</f>
        <v>0</v>
      </c>
      <c r="I17" s="29">
        <v>0</v>
      </c>
      <c r="J17" s="29">
        <v>0</v>
      </c>
    </row>
    <row r="18" spans="1:13" ht="13.2">
      <c r="A18" s="23" t="s">
        <v>135</v>
      </c>
      <c r="B18" s="3"/>
      <c r="C18" s="24">
        <f aca="true" t="shared" si="2" ref="C18:J18">+C19+C20+C21</f>
        <v>5645550056.61</v>
      </c>
      <c r="D18" s="24">
        <f t="shared" si="2"/>
        <v>0</v>
      </c>
      <c r="E18" s="26">
        <f t="shared" si="2"/>
        <v>67807909.4</v>
      </c>
      <c r="F18" s="24"/>
      <c r="G18" s="24">
        <f t="shared" si="2"/>
        <v>0</v>
      </c>
      <c r="H18" s="24">
        <f>+H19+H20+H21</f>
        <v>5577742147.21</v>
      </c>
      <c r="I18" s="24">
        <f t="shared" si="2"/>
        <v>502839771.01</v>
      </c>
      <c r="J18" s="24">
        <f t="shared" si="2"/>
        <v>0</v>
      </c>
      <c r="M18" s="31"/>
    </row>
    <row r="19" spans="1:13" ht="13.2">
      <c r="A19" s="27" t="s">
        <v>136</v>
      </c>
      <c r="B19" s="3"/>
      <c r="C19" s="28">
        <v>5645550056.61</v>
      </c>
      <c r="D19" s="29">
        <v>0</v>
      </c>
      <c r="E19" s="30">
        <v>67807909.4</v>
      </c>
      <c r="F19" s="3"/>
      <c r="G19" s="29">
        <v>0</v>
      </c>
      <c r="H19" s="28">
        <f>+C19+D19-E19+G19</f>
        <v>5577742147.21</v>
      </c>
      <c r="I19" s="29">
        <v>502839771.01</v>
      </c>
      <c r="J19" s="29">
        <v>0</v>
      </c>
      <c r="M19" s="31"/>
    </row>
    <row r="20" spans="1:10" ht="13.2">
      <c r="A20" s="27" t="s">
        <v>137</v>
      </c>
      <c r="B20" s="3"/>
      <c r="C20" s="28">
        <v>0</v>
      </c>
      <c r="D20" s="29">
        <v>0</v>
      </c>
      <c r="E20" s="30">
        <v>0</v>
      </c>
      <c r="F20" s="3"/>
      <c r="G20" s="29">
        <v>0</v>
      </c>
      <c r="H20" s="28">
        <f>+C20+D20-E20+G20</f>
        <v>0</v>
      </c>
      <c r="I20" s="29">
        <v>0</v>
      </c>
      <c r="J20" s="29">
        <v>0</v>
      </c>
    </row>
    <row r="21" spans="1:10" ht="13.2">
      <c r="A21" s="27" t="s">
        <v>138</v>
      </c>
      <c r="B21" s="3"/>
      <c r="C21" s="28">
        <v>0</v>
      </c>
      <c r="D21" s="29">
        <v>0</v>
      </c>
      <c r="E21" s="30">
        <v>0</v>
      </c>
      <c r="F21" s="3"/>
      <c r="G21" s="29">
        <v>0</v>
      </c>
      <c r="H21" s="28">
        <f>+C21+D21-E21+G21</f>
        <v>0</v>
      </c>
      <c r="I21" s="29">
        <v>0</v>
      </c>
      <c r="J21" s="29">
        <v>0</v>
      </c>
    </row>
    <row r="22" spans="1:10" ht="13.2">
      <c r="A22" s="23" t="s">
        <v>139</v>
      </c>
      <c r="B22" s="32"/>
      <c r="C22" s="24">
        <v>4268444461.22</v>
      </c>
      <c r="D22" s="33"/>
      <c r="E22" s="34"/>
      <c r="F22" s="34"/>
      <c r="G22" s="33"/>
      <c r="H22" s="24">
        <v>4061966700.1000004</v>
      </c>
      <c r="I22" s="33"/>
      <c r="J22" s="33"/>
    </row>
    <row r="23" spans="1:10" ht="2.25" customHeight="1">
      <c r="A23" s="10"/>
      <c r="B23" s="3"/>
      <c r="C23" s="3"/>
      <c r="D23" s="3"/>
      <c r="F23" s="3"/>
      <c r="G23" s="3"/>
      <c r="H23" s="3"/>
      <c r="I23" s="3"/>
      <c r="J23" s="3"/>
    </row>
    <row r="24" spans="1:10" ht="16.8">
      <c r="A24" s="23" t="s">
        <v>140</v>
      </c>
      <c r="B24" s="3"/>
      <c r="C24" s="24">
        <f>+C12+C22</f>
        <v>11219627893</v>
      </c>
      <c r="D24" s="25">
        <f>+D12</f>
        <v>1790000000</v>
      </c>
      <c r="E24" s="35">
        <f>+E12</f>
        <v>1597903389.77</v>
      </c>
      <c r="F24" s="32"/>
      <c r="G24" s="25">
        <v>0</v>
      </c>
      <c r="H24" s="24">
        <f>+H12+H22</f>
        <v>11205246742.11</v>
      </c>
      <c r="I24" s="24">
        <f>+I12+I22</f>
        <v>620381910.27</v>
      </c>
      <c r="J24" s="24">
        <f>+J12+J22</f>
        <v>0</v>
      </c>
    </row>
    <row r="25" spans="1:10" ht="2.25" customHeight="1">
      <c r="A25" s="10"/>
      <c r="B25" s="3"/>
      <c r="C25" s="3"/>
      <c r="D25" s="3"/>
      <c r="F25" s="3"/>
      <c r="G25" s="3"/>
      <c r="H25" s="3"/>
      <c r="I25" s="3"/>
      <c r="J25" s="3"/>
    </row>
    <row r="26" spans="1:10" ht="13.2">
      <c r="A26" s="23" t="s">
        <v>141</v>
      </c>
      <c r="B26" s="3"/>
      <c r="C26" s="24">
        <f>SUM(C28:C30)</f>
        <v>0</v>
      </c>
      <c r="D26" s="24">
        <f aca="true" t="shared" si="3" ref="D26:J26">SUM(D28:D30)</f>
        <v>0</v>
      </c>
      <c r="E26" s="26">
        <f t="shared" si="3"/>
        <v>0</v>
      </c>
      <c r="F26" s="24"/>
      <c r="G26" s="24">
        <f t="shared" si="3"/>
        <v>0</v>
      </c>
      <c r="H26" s="24">
        <f t="shared" si="3"/>
        <v>0</v>
      </c>
      <c r="I26" s="24">
        <f t="shared" si="3"/>
        <v>0</v>
      </c>
      <c r="J26" s="24">
        <f t="shared" si="3"/>
        <v>0</v>
      </c>
    </row>
    <row r="27" spans="1:10" ht="2.25" customHeight="1">
      <c r="A27" s="10"/>
      <c r="B27" s="3"/>
      <c r="C27" s="28"/>
      <c r="D27" s="29"/>
      <c r="E27" s="30"/>
      <c r="F27" s="3"/>
      <c r="G27" s="29"/>
      <c r="H27" s="28"/>
      <c r="I27" s="3"/>
      <c r="J27" s="3"/>
    </row>
    <row r="28" spans="1:10" ht="13.2">
      <c r="A28" s="36" t="s">
        <v>142</v>
      </c>
      <c r="B28" s="3"/>
      <c r="C28" s="28">
        <v>0</v>
      </c>
      <c r="D28" s="29">
        <v>0</v>
      </c>
      <c r="E28" s="30">
        <v>0</v>
      </c>
      <c r="F28" s="3"/>
      <c r="G28" s="29">
        <v>0</v>
      </c>
      <c r="H28" s="28">
        <f>+C28+D28-E28+G28</f>
        <v>0</v>
      </c>
      <c r="I28" s="29">
        <v>0</v>
      </c>
      <c r="J28" s="29">
        <v>0</v>
      </c>
    </row>
    <row r="29" spans="1:10" ht="13.2">
      <c r="A29" s="36" t="s">
        <v>143</v>
      </c>
      <c r="B29" s="3"/>
      <c r="C29" s="28">
        <v>0</v>
      </c>
      <c r="D29" s="29">
        <v>0</v>
      </c>
      <c r="E29" s="30">
        <v>0</v>
      </c>
      <c r="F29" s="3"/>
      <c r="G29" s="29">
        <v>0</v>
      </c>
      <c r="H29" s="28">
        <f>+C29+D29-E29+G29</f>
        <v>0</v>
      </c>
      <c r="I29" s="29">
        <v>0</v>
      </c>
      <c r="J29" s="29">
        <v>0</v>
      </c>
    </row>
    <row r="30" spans="1:10" ht="13.2">
      <c r="A30" s="36" t="s">
        <v>144</v>
      </c>
      <c r="B30" s="3"/>
      <c r="C30" s="28">
        <v>0</v>
      </c>
      <c r="D30" s="29">
        <v>0</v>
      </c>
      <c r="E30" s="30">
        <v>0</v>
      </c>
      <c r="F30" s="3"/>
      <c r="G30" s="29">
        <v>0</v>
      </c>
      <c r="H30" s="28">
        <f>+C30+D30-E30+G30</f>
        <v>0</v>
      </c>
      <c r="I30" s="29">
        <v>0</v>
      </c>
      <c r="J30" s="29">
        <v>0</v>
      </c>
    </row>
    <row r="31" spans="1:10" ht="16.8">
      <c r="A31" s="23" t="s">
        <v>145</v>
      </c>
      <c r="B31" s="3"/>
      <c r="C31" s="24">
        <f>SUM(C33:C35)</f>
        <v>94448459.47</v>
      </c>
      <c r="D31" s="24">
        <f aca="true" t="shared" si="4" ref="D31:J31">SUM(D33:D35)</f>
        <v>0</v>
      </c>
      <c r="E31" s="35">
        <f t="shared" si="4"/>
        <v>0</v>
      </c>
      <c r="F31" s="24"/>
      <c r="G31" s="24">
        <f t="shared" si="4"/>
        <v>0</v>
      </c>
      <c r="H31" s="24">
        <f t="shared" si="4"/>
        <v>99836067.41</v>
      </c>
      <c r="I31" s="24">
        <f t="shared" si="4"/>
        <v>0</v>
      </c>
      <c r="J31" s="24">
        <f t="shared" si="4"/>
        <v>0</v>
      </c>
    </row>
    <row r="32" spans="1:10" ht="2.25" customHeight="1">
      <c r="A32" s="10"/>
      <c r="B32" s="3"/>
      <c r="C32" s="3"/>
      <c r="D32" s="3"/>
      <c r="F32" s="3"/>
      <c r="G32" s="3"/>
      <c r="H32" s="3"/>
      <c r="I32" s="3"/>
      <c r="J32" s="3"/>
    </row>
    <row r="33" spans="1:10" ht="13.2">
      <c r="A33" s="36" t="s">
        <v>146</v>
      </c>
      <c r="B33" s="3"/>
      <c r="C33" s="37">
        <v>94448459.47</v>
      </c>
      <c r="D33" s="29">
        <v>0</v>
      </c>
      <c r="E33" s="30">
        <v>0</v>
      </c>
      <c r="F33" s="3"/>
      <c r="G33" s="29">
        <v>0</v>
      </c>
      <c r="H33" s="37">
        <v>99836067.41</v>
      </c>
      <c r="I33" s="29">
        <v>0</v>
      </c>
      <c r="J33" s="29">
        <v>0</v>
      </c>
    </row>
    <row r="34" spans="1:10" ht="13.2">
      <c r="A34" s="36" t="s">
        <v>147</v>
      </c>
      <c r="B34" s="3"/>
      <c r="C34" s="28">
        <v>0</v>
      </c>
      <c r="D34" s="29">
        <v>0</v>
      </c>
      <c r="E34" s="30">
        <v>0</v>
      </c>
      <c r="F34" s="3"/>
      <c r="G34" s="29">
        <v>0</v>
      </c>
      <c r="H34" s="28">
        <f>+C34+D34-E34+G34</f>
        <v>0</v>
      </c>
      <c r="I34" s="29">
        <v>0</v>
      </c>
      <c r="J34" s="29">
        <v>0</v>
      </c>
    </row>
    <row r="35" spans="1:10" ht="13.2">
      <c r="A35" s="38" t="s">
        <v>148</v>
      </c>
      <c r="B35" s="15"/>
      <c r="C35" s="39">
        <v>0</v>
      </c>
      <c r="D35" s="40">
        <v>0</v>
      </c>
      <c r="E35" s="41">
        <v>0</v>
      </c>
      <c r="F35" s="15"/>
      <c r="G35" s="40">
        <v>0</v>
      </c>
      <c r="H35" s="42">
        <f>+C35+D35-E35+G35</f>
        <v>0</v>
      </c>
      <c r="I35" s="40">
        <v>0</v>
      </c>
      <c r="J35" s="40">
        <v>0</v>
      </c>
    </row>
    <row r="36" ht="7.5" customHeight="1"/>
    <row r="37" spans="1:10" ht="8.25" customHeight="1">
      <c r="A37" s="181" t="s">
        <v>149</v>
      </c>
      <c r="B37" s="181"/>
      <c r="C37" s="181"/>
      <c r="D37" s="181"/>
      <c r="E37" s="181"/>
      <c r="F37" s="181"/>
      <c r="G37" s="181"/>
      <c r="H37" s="181"/>
      <c r="I37" s="181"/>
      <c r="J37" s="181"/>
    </row>
    <row r="38" spans="1:10" ht="8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</row>
    <row r="39" spans="1:10" ht="8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</row>
    <row r="40" spans="1:10" ht="9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</row>
    <row r="41" ht="5.25" customHeight="1"/>
    <row r="42" spans="1:8" ht="9" customHeight="1">
      <c r="A42" s="182" t="s">
        <v>150</v>
      </c>
      <c r="B42" s="185"/>
      <c r="C42" s="188" t="s">
        <v>151</v>
      </c>
      <c r="D42" s="188" t="s">
        <v>152</v>
      </c>
      <c r="E42" s="188" t="s">
        <v>153</v>
      </c>
      <c r="F42" s="191"/>
      <c r="G42" s="194" t="s">
        <v>154</v>
      </c>
      <c r="H42" s="194" t="s">
        <v>155</v>
      </c>
    </row>
    <row r="43" spans="1:8" ht="9" customHeight="1">
      <c r="A43" s="183"/>
      <c r="B43" s="186"/>
      <c r="C43" s="189"/>
      <c r="D43" s="189"/>
      <c r="E43" s="189"/>
      <c r="F43" s="192"/>
      <c r="G43" s="195"/>
      <c r="H43" s="195"/>
    </row>
    <row r="44" spans="1:8" ht="9.75" customHeight="1">
      <c r="A44" s="184"/>
      <c r="B44" s="187"/>
      <c r="C44" s="190"/>
      <c r="D44" s="190"/>
      <c r="E44" s="190"/>
      <c r="F44" s="193"/>
      <c r="G44" s="196"/>
      <c r="H44" s="196"/>
    </row>
    <row r="45" spans="1:8" ht="5.25" customHeight="1">
      <c r="A45" s="43"/>
      <c r="B45" s="1"/>
      <c r="C45" s="44"/>
      <c r="D45" s="44"/>
      <c r="E45" s="44"/>
      <c r="F45" s="43"/>
      <c r="G45" s="1"/>
      <c r="H45" s="1"/>
    </row>
    <row r="46" spans="1:8" ht="10.5" customHeight="1">
      <c r="A46" s="45" t="s">
        <v>156</v>
      </c>
      <c r="B46" s="46"/>
      <c r="C46" s="47">
        <f>SUM(C47:C66)</f>
        <v>3422000000</v>
      </c>
      <c r="D46" s="48"/>
      <c r="E46" s="48"/>
      <c r="F46" s="49"/>
      <c r="G46" s="50">
        <f>SUM(F47:G67)</f>
        <v>580000</v>
      </c>
      <c r="H46" s="46"/>
    </row>
    <row r="47" spans="1:8" ht="10.5" customHeight="1">
      <c r="A47" s="51" t="s">
        <v>157</v>
      </c>
      <c r="B47" s="46"/>
      <c r="C47" s="52">
        <v>350000000</v>
      </c>
      <c r="D47" s="53">
        <v>12</v>
      </c>
      <c r="E47" s="48" t="s">
        <v>158</v>
      </c>
      <c r="F47" s="49"/>
      <c r="G47" s="54">
        <v>0</v>
      </c>
      <c r="H47" s="55">
        <v>0.0086</v>
      </c>
    </row>
    <row r="48" spans="1:8" ht="10.5" customHeight="1">
      <c r="A48" s="51" t="s">
        <v>159</v>
      </c>
      <c r="B48" s="46"/>
      <c r="C48" s="52">
        <v>150000000</v>
      </c>
      <c r="D48" s="53">
        <v>12</v>
      </c>
      <c r="E48" s="48" t="s">
        <v>160</v>
      </c>
      <c r="F48" s="49"/>
      <c r="G48" s="54">
        <v>0</v>
      </c>
      <c r="H48" s="55">
        <v>0.0092</v>
      </c>
    </row>
    <row r="49" spans="1:8" ht="10.5" customHeight="1">
      <c r="A49" s="51" t="s">
        <v>161</v>
      </c>
      <c r="B49" s="46"/>
      <c r="C49" s="52">
        <v>200000000</v>
      </c>
      <c r="D49" s="53">
        <v>12</v>
      </c>
      <c r="E49" s="48" t="s">
        <v>162</v>
      </c>
      <c r="F49" s="49"/>
      <c r="G49" s="54">
        <v>0</v>
      </c>
      <c r="H49" s="55">
        <v>0.0092</v>
      </c>
    </row>
    <row r="50" spans="1:8" ht="10.5" customHeight="1">
      <c r="A50" s="51" t="s">
        <v>163</v>
      </c>
      <c r="B50" s="46"/>
      <c r="C50" s="52">
        <v>100000000</v>
      </c>
      <c r="D50" s="53">
        <v>12</v>
      </c>
      <c r="E50" s="48" t="s">
        <v>164</v>
      </c>
      <c r="F50" s="49"/>
      <c r="G50" s="54">
        <v>580000</v>
      </c>
      <c r="H50" s="55">
        <v>0.0096</v>
      </c>
    </row>
    <row r="51" spans="1:8" ht="10.5" customHeight="1">
      <c r="A51" s="51" t="s">
        <v>165</v>
      </c>
      <c r="B51" s="46"/>
      <c r="C51" s="52">
        <v>100000000</v>
      </c>
      <c r="D51" s="53">
        <v>12</v>
      </c>
      <c r="E51" s="48" t="s">
        <v>166</v>
      </c>
      <c r="F51" s="49"/>
      <c r="G51" s="54">
        <v>0</v>
      </c>
      <c r="H51" s="55">
        <v>0.0086</v>
      </c>
    </row>
    <row r="52" spans="1:8" ht="10.5" customHeight="1">
      <c r="A52" s="51" t="s">
        <v>167</v>
      </c>
      <c r="B52" s="46"/>
      <c r="C52" s="52">
        <v>275000000</v>
      </c>
      <c r="D52" s="53">
        <v>12</v>
      </c>
      <c r="E52" s="48" t="s">
        <v>168</v>
      </c>
      <c r="F52" s="49"/>
      <c r="G52" s="54">
        <v>0</v>
      </c>
      <c r="H52" s="55">
        <v>0.0095</v>
      </c>
    </row>
    <row r="53" spans="1:8" ht="10.5" customHeight="1">
      <c r="A53" s="51" t="s">
        <v>169</v>
      </c>
      <c r="B53" s="46"/>
      <c r="C53" s="52">
        <v>200000000</v>
      </c>
      <c r="D53" s="53">
        <v>12</v>
      </c>
      <c r="E53" s="48" t="s">
        <v>168</v>
      </c>
      <c r="F53" s="49"/>
      <c r="G53" s="54">
        <v>0</v>
      </c>
      <c r="H53" s="55">
        <v>0.0095</v>
      </c>
    </row>
    <row r="54" spans="1:8" ht="10.5" customHeight="1">
      <c r="A54" s="51" t="s">
        <v>170</v>
      </c>
      <c r="B54" s="46"/>
      <c r="C54" s="52">
        <v>125000000</v>
      </c>
      <c r="D54" s="53">
        <v>12</v>
      </c>
      <c r="E54" s="48" t="s">
        <v>168</v>
      </c>
      <c r="F54" s="49"/>
      <c r="G54" s="54">
        <v>0</v>
      </c>
      <c r="H54" s="55">
        <v>0.0096</v>
      </c>
    </row>
    <row r="55" spans="1:8" ht="10.5" customHeight="1">
      <c r="A55" s="51" t="s">
        <v>171</v>
      </c>
      <c r="B55" s="46"/>
      <c r="C55" s="52">
        <v>112000000</v>
      </c>
      <c r="D55" s="53">
        <v>12</v>
      </c>
      <c r="E55" s="48" t="s">
        <v>172</v>
      </c>
      <c r="F55" s="49"/>
      <c r="G55" s="54">
        <v>0</v>
      </c>
      <c r="H55" s="55">
        <v>0.0098</v>
      </c>
    </row>
    <row r="56" spans="1:8" ht="10.5" customHeight="1">
      <c r="A56" s="51" t="s">
        <v>173</v>
      </c>
      <c r="B56" s="46"/>
      <c r="C56" s="52">
        <v>150000000</v>
      </c>
      <c r="D56" s="53">
        <v>12</v>
      </c>
      <c r="E56" s="48" t="s">
        <v>174</v>
      </c>
      <c r="F56" s="49"/>
      <c r="G56" s="54">
        <v>0</v>
      </c>
      <c r="H56" s="55">
        <v>0.0098</v>
      </c>
    </row>
    <row r="57" spans="1:8" ht="10.5" customHeight="1">
      <c r="A57" s="51" t="s">
        <v>175</v>
      </c>
      <c r="B57" s="46"/>
      <c r="C57" s="52">
        <v>50000000</v>
      </c>
      <c r="D57" s="53">
        <v>12</v>
      </c>
      <c r="E57" s="48" t="s">
        <v>174</v>
      </c>
      <c r="F57" s="49"/>
      <c r="G57" s="54">
        <v>0</v>
      </c>
      <c r="H57" s="55">
        <v>0.0105</v>
      </c>
    </row>
    <row r="58" spans="1:8" ht="10.5" customHeight="1">
      <c r="A58" s="51" t="s">
        <v>176</v>
      </c>
      <c r="B58" s="46"/>
      <c r="C58" s="52">
        <v>100000000</v>
      </c>
      <c r="D58" s="53">
        <v>12</v>
      </c>
      <c r="E58" s="48" t="s">
        <v>172</v>
      </c>
      <c r="F58" s="49"/>
      <c r="G58" s="54">
        <v>0</v>
      </c>
      <c r="H58" s="55">
        <v>0.0105</v>
      </c>
    </row>
    <row r="59" spans="1:8" ht="10.5" customHeight="1">
      <c r="A59" s="51" t="s">
        <v>177</v>
      </c>
      <c r="B59" s="46"/>
      <c r="C59" s="52">
        <v>300000000</v>
      </c>
      <c r="D59" s="53">
        <v>12</v>
      </c>
      <c r="E59" s="48" t="s">
        <v>178</v>
      </c>
      <c r="F59" s="49"/>
      <c r="G59" s="54">
        <v>0</v>
      </c>
      <c r="H59" s="55">
        <v>0.0112</v>
      </c>
    </row>
    <row r="60" spans="1:8" ht="10.5" customHeight="1">
      <c r="A60" s="51" t="s">
        <v>179</v>
      </c>
      <c r="B60" s="46"/>
      <c r="C60" s="52">
        <v>180000000</v>
      </c>
      <c r="D60" s="53">
        <v>12</v>
      </c>
      <c r="E60" s="48" t="s">
        <v>178</v>
      </c>
      <c r="F60" s="49"/>
      <c r="G60" s="54">
        <v>0</v>
      </c>
      <c r="H60" s="55">
        <v>0.0113</v>
      </c>
    </row>
    <row r="61" spans="1:8" ht="10.5" customHeight="1">
      <c r="A61" s="51" t="s">
        <v>180</v>
      </c>
      <c r="B61" s="46"/>
      <c r="C61" s="52">
        <v>50000000</v>
      </c>
      <c r="D61" s="53">
        <v>12</v>
      </c>
      <c r="E61" s="48" t="s">
        <v>178</v>
      </c>
      <c r="F61" s="49"/>
      <c r="G61" s="54">
        <v>0</v>
      </c>
      <c r="H61" s="55">
        <v>0.0112</v>
      </c>
    </row>
    <row r="62" spans="1:8" ht="10.5" customHeight="1">
      <c r="A62" s="51" t="s">
        <v>181</v>
      </c>
      <c r="B62" s="46"/>
      <c r="C62" s="52">
        <v>200000000</v>
      </c>
      <c r="D62" s="53">
        <v>12</v>
      </c>
      <c r="E62" s="48" t="s">
        <v>182</v>
      </c>
      <c r="F62" s="49"/>
      <c r="G62" s="54">
        <v>0</v>
      </c>
      <c r="H62" s="55">
        <v>0.0112</v>
      </c>
    </row>
    <row r="63" spans="1:8" ht="10.5" customHeight="1">
      <c r="A63" s="51" t="s">
        <v>183</v>
      </c>
      <c r="B63" s="46"/>
      <c r="C63" s="52">
        <v>230000000</v>
      </c>
      <c r="D63" s="53">
        <v>12</v>
      </c>
      <c r="E63" s="48" t="s">
        <v>172</v>
      </c>
      <c r="F63" s="49"/>
      <c r="G63" s="54">
        <v>0</v>
      </c>
      <c r="H63" s="55">
        <v>0.0112</v>
      </c>
    </row>
    <row r="64" spans="1:8" ht="10.5" customHeight="1">
      <c r="A64" s="51" t="s">
        <v>184</v>
      </c>
      <c r="B64" s="46"/>
      <c r="C64" s="52">
        <v>130000000</v>
      </c>
      <c r="D64" s="53">
        <v>12</v>
      </c>
      <c r="E64" s="48" t="s">
        <v>185</v>
      </c>
      <c r="F64" s="49"/>
      <c r="G64" s="54">
        <v>0</v>
      </c>
      <c r="H64" s="55">
        <v>0.0112</v>
      </c>
    </row>
    <row r="65" spans="1:8" ht="10.5" customHeight="1">
      <c r="A65" s="51" t="s">
        <v>186</v>
      </c>
      <c r="B65" s="46"/>
      <c r="C65" s="52">
        <v>220000000</v>
      </c>
      <c r="D65" s="53">
        <v>12</v>
      </c>
      <c r="E65" s="48" t="s">
        <v>187</v>
      </c>
      <c r="F65" s="49"/>
      <c r="G65" s="54">
        <v>0</v>
      </c>
      <c r="H65" s="55">
        <v>0.0111</v>
      </c>
    </row>
    <row r="66" spans="1:8" ht="10.5" customHeight="1">
      <c r="A66" s="51" t="s">
        <v>188</v>
      </c>
      <c r="B66" s="46"/>
      <c r="C66" s="52">
        <v>200000000</v>
      </c>
      <c r="D66" s="53">
        <v>12</v>
      </c>
      <c r="E66" s="48" t="s">
        <v>172</v>
      </c>
      <c r="F66" s="49"/>
      <c r="G66" s="54">
        <v>0</v>
      </c>
      <c r="H66" s="55">
        <v>0.0112</v>
      </c>
    </row>
    <row r="67" spans="1:8" ht="6" customHeight="1">
      <c r="A67" s="56"/>
      <c r="B67" s="57"/>
      <c r="C67" s="58"/>
      <c r="D67" s="58"/>
      <c r="E67" s="58"/>
      <c r="F67" s="56"/>
      <c r="G67" s="57"/>
      <c r="H67" s="57"/>
    </row>
  </sheetData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B6A7-B126-4D32-B058-8210F360E515}">
  <sheetPr>
    <pageSetUpPr fitToPage="1"/>
  </sheetPr>
  <dimension ref="B2:L28"/>
  <sheetViews>
    <sheetView zoomScale="120" zoomScaleNormal="120" workbookViewId="0" topLeftCell="A1">
      <selection activeCell="E16" sqref="E16"/>
    </sheetView>
  </sheetViews>
  <sheetFormatPr defaultColWidth="11.421875" defaultRowHeight="12.75"/>
  <cols>
    <col min="1" max="1" width="2.421875" style="59" customWidth="1"/>
    <col min="2" max="2" width="32.8515625" style="59" customWidth="1"/>
    <col min="3" max="7" width="12.421875" style="59" customWidth="1"/>
    <col min="8" max="9" width="13.7109375" style="59" customWidth="1"/>
    <col min="10" max="12" width="12.421875" style="59" customWidth="1"/>
    <col min="13" max="256" width="11.421875" style="59" customWidth="1"/>
    <col min="257" max="257" width="2.421875" style="59" customWidth="1"/>
    <col min="258" max="258" width="32.8515625" style="59" customWidth="1"/>
    <col min="259" max="263" width="12.421875" style="59" customWidth="1"/>
    <col min="264" max="265" width="13.7109375" style="59" customWidth="1"/>
    <col min="266" max="268" width="12.421875" style="59" customWidth="1"/>
    <col min="269" max="512" width="11.421875" style="59" customWidth="1"/>
    <col min="513" max="513" width="2.421875" style="59" customWidth="1"/>
    <col min="514" max="514" width="32.8515625" style="59" customWidth="1"/>
    <col min="515" max="519" width="12.421875" style="59" customWidth="1"/>
    <col min="520" max="521" width="13.7109375" style="59" customWidth="1"/>
    <col min="522" max="524" width="12.421875" style="59" customWidth="1"/>
    <col min="525" max="768" width="11.421875" style="59" customWidth="1"/>
    <col min="769" max="769" width="2.421875" style="59" customWidth="1"/>
    <col min="770" max="770" width="32.8515625" style="59" customWidth="1"/>
    <col min="771" max="775" width="12.421875" style="59" customWidth="1"/>
    <col min="776" max="777" width="13.7109375" style="59" customWidth="1"/>
    <col min="778" max="780" width="12.421875" style="59" customWidth="1"/>
    <col min="781" max="1024" width="11.421875" style="59" customWidth="1"/>
    <col min="1025" max="1025" width="2.421875" style="59" customWidth="1"/>
    <col min="1026" max="1026" width="32.8515625" style="59" customWidth="1"/>
    <col min="1027" max="1031" width="12.421875" style="59" customWidth="1"/>
    <col min="1032" max="1033" width="13.7109375" style="59" customWidth="1"/>
    <col min="1034" max="1036" width="12.421875" style="59" customWidth="1"/>
    <col min="1037" max="1280" width="11.421875" style="59" customWidth="1"/>
    <col min="1281" max="1281" width="2.421875" style="59" customWidth="1"/>
    <col min="1282" max="1282" width="32.8515625" style="59" customWidth="1"/>
    <col min="1283" max="1287" width="12.421875" style="59" customWidth="1"/>
    <col min="1288" max="1289" width="13.7109375" style="59" customWidth="1"/>
    <col min="1290" max="1292" width="12.421875" style="59" customWidth="1"/>
    <col min="1293" max="1536" width="11.421875" style="59" customWidth="1"/>
    <col min="1537" max="1537" width="2.421875" style="59" customWidth="1"/>
    <col min="1538" max="1538" width="32.8515625" style="59" customWidth="1"/>
    <col min="1539" max="1543" width="12.421875" style="59" customWidth="1"/>
    <col min="1544" max="1545" width="13.7109375" style="59" customWidth="1"/>
    <col min="1546" max="1548" width="12.421875" style="59" customWidth="1"/>
    <col min="1549" max="1792" width="11.421875" style="59" customWidth="1"/>
    <col min="1793" max="1793" width="2.421875" style="59" customWidth="1"/>
    <col min="1794" max="1794" width="32.8515625" style="59" customWidth="1"/>
    <col min="1795" max="1799" width="12.421875" style="59" customWidth="1"/>
    <col min="1800" max="1801" width="13.7109375" style="59" customWidth="1"/>
    <col min="1802" max="1804" width="12.421875" style="59" customWidth="1"/>
    <col min="1805" max="2048" width="11.421875" style="59" customWidth="1"/>
    <col min="2049" max="2049" width="2.421875" style="59" customWidth="1"/>
    <col min="2050" max="2050" width="32.8515625" style="59" customWidth="1"/>
    <col min="2051" max="2055" width="12.421875" style="59" customWidth="1"/>
    <col min="2056" max="2057" width="13.7109375" style="59" customWidth="1"/>
    <col min="2058" max="2060" width="12.421875" style="59" customWidth="1"/>
    <col min="2061" max="2304" width="11.421875" style="59" customWidth="1"/>
    <col min="2305" max="2305" width="2.421875" style="59" customWidth="1"/>
    <col min="2306" max="2306" width="32.8515625" style="59" customWidth="1"/>
    <col min="2307" max="2311" width="12.421875" style="59" customWidth="1"/>
    <col min="2312" max="2313" width="13.7109375" style="59" customWidth="1"/>
    <col min="2314" max="2316" width="12.421875" style="59" customWidth="1"/>
    <col min="2317" max="2560" width="11.421875" style="59" customWidth="1"/>
    <col min="2561" max="2561" width="2.421875" style="59" customWidth="1"/>
    <col min="2562" max="2562" width="32.8515625" style="59" customWidth="1"/>
    <col min="2563" max="2567" width="12.421875" style="59" customWidth="1"/>
    <col min="2568" max="2569" width="13.7109375" style="59" customWidth="1"/>
    <col min="2570" max="2572" width="12.421875" style="59" customWidth="1"/>
    <col min="2573" max="2816" width="11.421875" style="59" customWidth="1"/>
    <col min="2817" max="2817" width="2.421875" style="59" customWidth="1"/>
    <col min="2818" max="2818" width="32.8515625" style="59" customWidth="1"/>
    <col min="2819" max="2823" width="12.421875" style="59" customWidth="1"/>
    <col min="2824" max="2825" width="13.7109375" style="59" customWidth="1"/>
    <col min="2826" max="2828" width="12.421875" style="59" customWidth="1"/>
    <col min="2829" max="3072" width="11.421875" style="59" customWidth="1"/>
    <col min="3073" max="3073" width="2.421875" style="59" customWidth="1"/>
    <col min="3074" max="3074" width="32.8515625" style="59" customWidth="1"/>
    <col min="3075" max="3079" width="12.421875" style="59" customWidth="1"/>
    <col min="3080" max="3081" width="13.7109375" style="59" customWidth="1"/>
    <col min="3082" max="3084" width="12.421875" style="59" customWidth="1"/>
    <col min="3085" max="3328" width="11.421875" style="59" customWidth="1"/>
    <col min="3329" max="3329" width="2.421875" style="59" customWidth="1"/>
    <col min="3330" max="3330" width="32.8515625" style="59" customWidth="1"/>
    <col min="3331" max="3335" width="12.421875" style="59" customWidth="1"/>
    <col min="3336" max="3337" width="13.7109375" style="59" customWidth="1"/>
    <col min="3338" max="3340" width="12.421875" style="59" customWidth="1"/>
    <col min="3341" max="3584" width="11.421875" style="59" customWidth="1"/>
    <col min="3585" max="3585" width="2.421875" style="59" customWidth="1"/>
    <col min="3586" max="3586" width="32.8515625" style="59" customWidth="1"/>
    <col min="3587" max="3591" width="12.421875" style="59" customWidth="1"/>
    <col min="3592" max="3593" width="13.7109375" style="59" customWidth="1"/>
    <col min="3594" max="3596" width="12.421875" style="59" customWidth="1"/>
    <col min="3597" max="3840" width="11.421875" style="59" customWidth="1"/>
    <col min="3841" max="3841" width="2.421875" style="59" customWidth="1"/>
    <col min="3842" max="3842" width="32.8515625" style="59" customWidth="1"/>
    <col min="3843" max="3847" width="12.421875" style="59" customWidth="1"/>
    <col min="3848" max="3849" width="13.7109375" style="59" customWidth="1"/>
    <col min="3850" max="3852" width="12.421875" style="59" customWidth="1"/>
    <col min="3853" max="4096" width="11.421875" style="59" customWidth="1"/>
    <col min="4097" max="4097" width="2.421875" style="59" customWidth="1"/>
    <col min="4098" max="4098" width="32.8515625" style="59" customWidth="1"/>
    <col min="4099" max="4103" width="12.421875" style="59" customWidth="1"/>
    <col min="4104" max="4105" width="13.7109375" style="59" customWidth="1"/>
    <col min="4106" max="4108" width="12.421875" style="59" customWidth="1"/>
    <col min="4109" max="4352" width="11.421875" style="59" customWidth="1"/>
    <col min="4353" max="4353" width="2.421875" style="59" customWidth="1"/>
    <col min="4354" max="4354" width="32.8515625" style="59" customWidth="1"/>
    <col min="4355" max="4359" width="12.421875" style="59" customWidth="1"/>
    <col min="4360" max="4361" width="13.7109375" style="59" customWidth="1"/>
    <col min="4362" max="4364" width="12.421875" style="59" customWidth="1"/>
    <col min="4365" max="4608" width="11.421875" style="59" customWidth="1"/>
    <col min="4609" max="4609" width="2.421875" style="59" customWidth="1"/>
    <col min="4610" max="4610" width="32.8515625" style="59" customWidth="1"/>
    <col min="4611" max="4615" width="12.421875" style="59" customWidth="1"/>
    <col min="4616" max="4617" width="13.7109375" style="59" customWidth="1"/>
    <col min="4618" max="4620" width="12.421875" style="59" customWidth="1"/>
    <col min="4621" max="4864" width="11.421875" style="59" customWidth="1"/>
    <col min="4865" max="4865" width="2.421875" style="59" customWidth="1"/>
    <col min="4866" max="4866" width="32.8515625" style="59" customWidth="1"/>
    <col min="4867" max="4871" width="12.421875" style="59" customWidth="1"/>
    <col min="4872" max="4873" width="13.7109375" style="59" customWidth="1"/>
    <col min="4874" max="4876" width="12.421875" style="59" customWidth="1"/>
    <col min="4877" max="5120" width="11.421875" style="59" customWidth="1"/>
    <col min="5121" max="5121" width="2.421875" style="59" customWidth="1"/>
    <col min="5122" max="5122" width="32.8515625" style="59" customWidth="1"/>
    <col min="5123" max="5127" width="12.421875" style="59" customWidth="1"/>
    <col min="5128" max="5129" width="13.7109375" style="59" customWidth="1"/>
    <col min="5130" max="5132" width="12.421875" style="59" customWidth="1"/>
    <col min="5133" max="5376" width="11.421875" style="59" customWidth="1"/>
    <col min="5377" max="5377" width="2.421875" style="59" customWidth="1"/>
    <col min="5378" max="5378" width="32.8515625" style="59" customWidth="1"/>
    <col min="5379" max="5383" width="12.421875" style="59" customWidth="1"/>
    <col min="5384" max="5385" width="13.7109375" style="59" customWidth="1"/>
    <col min="5386" max="5388" width="12.421875" style="59" customWidth="1"/>
    <col min="5389" max="5632" width="11.421875" style="59" customWidth="1"/>
    <col min="5633" max="5633" width="2.421875" style="59" customWidth="1"/>
    <col min="5634" max="5634" width="32.8515625" style="59" customWidth="1"/>
    <col min="5635" max="5639" width="12.421875" style="59" customWidth="1"/>
    <col min="5640" max="5641" width="13.7109375" style="59" customWidth="1"/>
    <col min="5642" max="5644" width="12.421875" style="59" customWidth="1"/>
    <col min="5645" max="5888" width="11.421875" style="59" customWidth="1"/>
    <col min="5889" max="5889" width="2.421875" style="59" customWidth="1"/>
    <col min="5890" max="5890" width="32.8515625" style="59" customWidth="1"/>
    <col min="5891" max="5895" width="12.421875" style="59" customWidth="1"/>
    <col min="5896" max="5897" width="13.7109375" style="59" customWidth="1"/>
    <col min="5898" max="5900" width="12.421875" style="59" customWidth="1"/>
    <col min="5901" max="6144" width="11.421875" style="59" customWidth="1"/>
    <col min="6145" max="6145" width="2.421875" style="59" customWidth="1"/>
    <col min="6146" max="6146" width="32.8515625" style="59" customWidth="1"/>
    <col min="6147" max="6151" width="12.421875" style="59" customWidth="1"/>
    <col min="6152" max="6153" width="13.7109375" style="59" customWidth="1"/>
    <col min="6154" max="6156" width="12.421875" style="59" customWidth="1"/>
    <col min="6157" max="6400" width="11.421875" style="59" customWidth="1"/>
    <col min="6401" max="6401" width="2.421875" style="59" customWidth="1"/>
    <col min="6402" max="6402" width="32.8515625" style="59" customWidth="1"/>
    <col min="6403" max="6407" width="12.421875" style="59" customWidth="1"/>
    <col min="6408" max="6409" width="13.7109375" style="59" customWidth="1"/>
    <col min="6410" max="6412" width="12.421875" style="59" customWidth="1"/>
    <col min="6413" max="6656" width="11.421875" style="59" customWidth="1"/>
    <col min="6657" max="6657" width="2.421875" style="59" customWidth="1"/>
    <col min="6658" max="6658" width="32.8515625" style="59" customWidth="1"/>
    <col min="6659" max="6663" width="12.421875" style="59" customWidth="1"/>
    <col min="6664" max="6665" width="13.7109375" style="59" customWidth="1"/>
    <col min="6666" max="6668" width="12.421875" style="59" customWidth="1"/>
    <col min="6669" max="6912" width="11.421875" style="59" customWidth="1"/>
    <col min="6913" max="6913" width="2.421875" style="59" customWidth="1"/>
    <col min="6914" max="6914" width="32.8515625" style="59" customWidth="1"/>
    <col min="6915" max="6919" width="12.421875" style="59" customWidth="1"/>
    <col min="6920" max="6921" width="13.7109375" style="59" customWidth="1"/>
    <col min="6922" max="6924" width="12.421875" style="59" customWidth="1"/>
    <col min="6925" max="7168" width="11.421875" style="59" customWidth="1"/>
    <col min="7169" max="7169" width="2.421875" style="59" customWidth="1"/>
    <col min="7170" max="7170" width="32.8515625" style="59" customWidth="1"/>
    <col min="7171" max="7175" width="12.421875" style="59" customWidth="1"/>
    <col min="7176" max="7177" width="13.7109375" style="59" customWidth="1"/>
    <col min="7178" max="7180" width="12.421875" style="59" customWidth="1"/>
    <col min="7181" max="7424" width="11.421875" style="59" customWidth="1"/>
    <col min="7425" max="7425" width="2.421875" style="59" customWidth="1"/>
    <col min="7426" max="7426" width="32.8515625" style="59" customWidth="1"/>
    <col min="7427" max="7431" width="12.421875" style="59" customWidth="1"/>
    <col min="7432" max="7433" width="13.7109375" style="59" customWidth="1"/>
    <col min="7434" max="7436" width="12.421875" style="59" customWidth="1"/>
    <col min="7437" max="7680" width="11.421875" style="59" customWidth="1"/>
    <col min="7681" max="7681" width="2.421875" style="59" customWidth="1"/>
    <col min="7682" max="7682" width="32.8515625" style="59" customWidth="1"/>
    <col min="7683" max="7687" width="12.421875" style="59" customWidth="1"/>
    <col min="7688" max="7689" width="13.7109375" style="59" customWidth="1"/>
    <col min="7690" max="7692" width="12.421875" style="59" customWidth="1"/>
    <col min="7693" max="7936" width="11.421875" style="59" customWidth="1"/>
    <col min="7937" max="7937" width="2.421875" style="59" customWidth="1"/>
    <col min="7938" max="7938" width="32.8515625" style="59" customWidth="1"/>
    <col min="7939" max="7943" width="12.421875" style="59" customWidth="1"/>
    <col min="7944" max="7945" width="13.7109375" style="59" customWidth="1"/>
    <col min="7946" max="7948" width="12.421875" style="59" customWidth="1"/>
    <col min="7949" max="8192" width="11.421875" style="59" customWidth="1"/>
    <col min="8193" max="8193" width="2.421875" style="59" customWidth="1"/>
    <col min="8194" max="8194" width="32.8515625" style="59" customWidth="1"/>
    <col min="8195" max="8199" width="12.421875" style="59" customWidth="1"/>
    <col min="8200" max="8201" width="13.7109375" style="59" customWidth="1"/>
    <col min="8202" max="8204" width="12.421875" style="59" customWidth="1"/>
    <col min="8205" max="8448" width="11.421875" style="59" customWidth="1"/>
    <col min="8449" max="8449" width="2.421875" style="59" customWidth="1"/>
    <col min="8450" max="8450" width="32.8515625" style="59" customWidth="1"/>
    <col min="8451" max="8455" width="12.421875" style="59" customWidth="1"/>
    <col min="8456" max="8457" width="13.7109375" style="59" customWidth="1"/>
    <col min="8458" max="8460" width="12.421875" style="59" customWidth="1"/>
    <col min="8461" max="8704" width="11.421875" style="59" customWidth="1"/>
    <col min="8705" max="8705" width="2.421875" style="59" customWidth="1"/>
    <col min="8706" max="8706" width="32.8515625" style="59" customWidth="1"/>
    <col min="8707" max="8711" width="12.421875" style="59" customWidth="1"/>
    <col min="8712" max="8713" width="13.7109375" style="59" customWidth="1"/>
    <col min="8714" max="8716" width="12.421875" style="59" customWidth="1"/>
    <col min="8717" max="8960" width="11.421875" style="59" customWidth="1"/>
    <col min="8961" max="8961" width="2.421875" style="59" customWidth="1"/>
    <col min="8962" max="8962" width="32.8515625" style="59" customWidth="1"/>
    <col min="8963" max="8967" width="12.421875" style="59" customWidth="1"/>
    <col min="8968" max="8969" width="13.7109375" style="59" customWidth="1"/>
    <col min="8970" max="8972" width="12.421875" style="59" customWidth="1"/>
    <col min="8973" max="9216" width="11.421875" style="59" customWidth="1"/>
    <col min="9217" max="9217" width="2.421875" style="59" customWidth="1"/>
    <col min="9218" max="9218" width="32.8515625" style="59" customWidth="1"/>
    <col min="9219" max="9223" width="12.421875" style="59" customWidth="1"/>
    <col min="9224" max="9225" width="13.7109375" style="59" customWidth="1"/>
    <col min="9226" max="9228" width="12.421875" style="59" customWidth="1"/>
    <col min="9229" max="9472" width="11.421875" style="59" customWidth="1"/>
    <col min="9473" max="9473" width="2.421875" style="59" customWidth="1"/>
    <col min="9474" max="9474" width="32.8515625" style="59" customWidth="1"/>
    <col min="9475" max="9479" width="12.421875" style="59" customWidth="1"/>
    <col min="9480" max="9481" width="13.7109375" style="59" customWidth="1"/>
    <col min="9482" max="9484" width="12.421875" style="59" customWidth="1"/>
    <col min="9485" max="9728" width="11.421875" style="59" customWidth="1"/>
    <col min="9729" max="9729" width="2.421875" style="59" customWidth="1"/>
    <col min="9730" max="9730" width="32.8515625" style="59" customWidth="1"/>
    <col min="9731" max="9735" width="12.421875" style="59" customWidth="1"/>
    <col min="9736" max="9737" width="13.7109375" style="59" customWidth="1"/>
    <col min="9738" max="9740" width="12.421875" style="59" customWidth="1"/>
    <col min="9741" max="9984" width="11.421875" style="59" customWidth="1"/>
    <col min="9985" max="9985" width="2.421875" style="59" customWidth="1"/>
    <col min="9986" max="9986" width="32.8515625" style="59" customWidth="1"/>
    <col min="9987" max="9991" width="12.421875" style="59" customWidth="1"/>
    <col min="9992" max="9993" width="13.7109375" style="59" customWidth="1"/>
    <col min="9994" max="9996" width="12.421875" style="59" customWidth="1"/>
    <col min="9997" max="10240" width="11.421875" style="59" customWidth="1"/>
    <col min="10241" max="10241" width="2.421875" style="59" customWidth="1"/>
    <col min="10242" max="10242" width="32.8515625" style="59" customWidth="1"/>
    <col min="10243" max="10247" width="12.421875" style="59" customWidth="1"/>
    <col min="10248" max="10249" width="13.7109375" style="59" customWidth="1"/>
    <col min="10250" max="10252" width="12.421875" style="59" customWidth="1"/>
    <col min="10253" max="10496" width="11.421875" style="59" customWidth="1"/>
    <col min="10497" max="10497" width="2.421875" style="59" customWidth="1"/>
    <col min="10498" max="10498" width="32.8515625" style="59" customWidth="1"/>
    <col min="10499" max="10503" width="12.421875" style="59" customWidth="1"/>
    <col min="10504" max="10505" width="13.7109375" style="59" customWidth="1"/>
    <col min="10506" max="10508" width="12.421875" style="59" customWidth="1"/>
    <col min="10509" max="10752" width="11.421875" style="59" customWidth="1"/>
    <col min="10753" max="10753" width="2.421875" style="59" customWidth="1"/>
    <col min="10754" max="10754" width="32.8515625" style="59" customWidth="1"/>
    <col min="10755" max="10759" width="12.421875" style="59" customWidth="1"/>
    <col min="10760" max="10761" width="13.7109375" style="59" customWidth="1"/>
    <col min="10762" max="10764" width="12.421875" style="59" customWidth="1"/>
    <col min="10765" max="11008" width="11.421875" style="59" customWidth="1"/>
    <col min="11009" max="11009" width="2.421875" style="59" customWidth="1"/>
    <col min="11010" max="11010" width="32.8515625" style="59" customWidth="1"/>
    <col min="11011" max="11015" width="12.421875" style="59" customWidth="1"/>
    <col min="11016" max="11017" width="13.7109375" style="59" customWidth="1"/>
    <col min="11018" max="11020" width="12.421875" style="59" customWidth="1"/>
    <col min="11021" max="11264" width="11.421875" style="59" customWidth="1"/>
    <col min="11265" max="11265" width="2.421875" style="59" customWidth="1"/>
    <col min="11266" max="11266" width="32.8515625" style="59" customWidth="1"/>
    <col min="11267" max="11271" width="12.421875" style="59" customWidth="1"/>
    <col min="11272" max="11273" width="13.7109375" style="59" customWidth="1"/>
    <col min="11274" max="11276" width="12.421875" style="59" customWidth="1"/>
    <col min="11277" max="11520" width="11.421875" style="59" customWidth="1"/>
    <col min="11521" max="11521" width="2.421875" style="59" customWidth="1"/>
    <col min="11522" max="11522" width="32.8515625" style="59" customWidth="1"/>
    <col min="11523" max="11527" width="12.421875" style="59" customWidth="1"/>
    <col min="11528" max="11529" width="13.7109375" style="59" customWidth="1"/>
    <col min="11530" max="11532" width="12.421875" style="59" customWidth="1"/>
    <col min="11533" max="11776" width="11.421875" style="59" customWidth="1"/>
    <col min="11777" max="11777" width="2.421875" style="59" customWidth="1"/>
    <col min="11778" max="11778" width="32.8515625" style="59" customWidth="1"/>
    <col min="11779" max="11783" width="12.421875" style="59" customWidth="1"/>
    <col min="11784" max="11785" width="13.7109375" style="59" customWidth="1"/>
    <col min="11786" max="11788" width="12.421875" style="59" customWidth="1"/>
    <col min="11789" max="12032" width="11.421875" style="59" customWidth="1"/>
    <col min="12033" max="12033" width="2.421875" style="59" customWidth="1"/>
    <col min="12034" max="12034" width="32.8515625" style="59" customWidth="1"/>
    <col min="12035" max="12039" width="12.421875" style="59" customWidth="1"/>
    <col min="12040" max="12041" width="13.7109375" style="59" customWidth="1"/>
    <col min="12042" max="12044" width="12.421875" style="59" customWidth="1"/>
    <col min="12045" max="12288" width="11.421875" style="59" customWidth="1"/>
    <col min="12289" max="12289" width="2.421875" style="59" customWidth="1"/>
    <col min="12290" max="12290" width="32.8515625" style="59" customWidth="1"/>
    <col min="12291" max="12295" width="12.421875" style="59" customWidth="1"/>
    <col min="12296" max="12297" width="13.7109375" style="59" customWidth="1"/>
    <col min="12298" max="12300" width="12.421875" style="59" customWidth="1"/>
    <col min="12301" max="12544" width="11.421875" style="59" customWidth="1"/>
    <col min="12545" max="12545" width="2.421875" style="59" customWidth="1"/>
    <col min="12546" max="12546" width="32.8515625" style="59" customWidth="1"/>
    <col min="12547" max="12551" width="12.421875" style="59" customWidth="1"/>
    <col min="12552" max="12553" width="13.7109375" style="59" customWidth="1"/>
    <col min="12554" max="12556" width="12.421875" style="59" customWidth="1"/>
    <col min="12557" max="12800" width="11.421875" style="59" customWidth="1"/>
    <col min="12801" max="12801" width="2.421875" style="59" customWidth="1"/>
    <col min="12802" max="12802" width="32.8515625" style="59" customWidth="1"/>
    <col min="12803" max="12807" width="12.421875" style="59" customWidth="1"/>
    <col min="12808" max="12809" width="13.7109375" style="59" customWidth="1"/>
    <col min="12810" max="12812" width="12.421875" style="59" customWidth="1"/>
    <col min="12813" max="13056" width="11.421875" style="59" customWidth="1"/>
    <col min="13057" max="13057" width="2.421875" style="59" customWidth="1"/>
    <col min="13058" max="13058" width="32.8515625" style="59" customWidth="1"/>
    <col min="13059" max="13063" width="12.421875" style="59" customWidth="1"/>
    <col min="13064" max="13065" width="13.7109375" style="59" customWidth="1"/>
    <col min="13066" max="13068" width="12.421875" style="59" customWidth="1"/>
    <col min="13069" max="13312" width="11.421875" style="59" customWidth="1"/>
    <col min="13313" max="13313" width="2.421875" style="59" customWidth="1"/>
    <col min="13314" max="13314" width="32.8515625" style="59" customWidth="1"/>
    <col min="13315" max="13319" width="12.421875" style="59" customWidth="1"/>
    <col min="13320" max="13321" width="13.7109375" style="59" customWidth="1"/>
    <col min="13322" max="13324" width="12.421875" style="59" customWidth="1"/>
    <col min="13325" max="13568" width="11.421875" style="59" customWidth="1"/>
    <col min="13569" max="13569" width="2.421875" style="59" customWidth="1"/>
    <col min="13570" max="13570" width="32.8515625" style="59" customWidth="1"/>
    <col min="13571" max="13575" width="12.421875" style="59" customWidth="1"/>
    <col min="13576" max="13577" width="13.7109375" style="59" customWidth="1"/>
    <col min="13578" max="13580" width="12.421875" style="59" customWidth="1"/>
    <col min="13581" max="13824" width="11.421875" style="59" customWidth="1"/>
    <col min="13825" max="13825" width="2.421875" style="59" customWidth="1"/>
    <col min="13826" max="13826" width="32.8515625" style="59" customWidth="1"/>
    <col min="13827" max="13831" width="12.421875" style="59" customWidth="1"/>
    <col min="13832" max="13833" width="13.7109375" style="59" customWidth="1"/>
    <col min="13834" max="13836" width="12.421875" style="59" customWidth="1"/>
    <col min="13837" max="14080" width="11.421875" style="59" customWidth="1"/>
    <col min="14081" max="14081" width="2.421875" style="59" customWidth="1"/>
    <col min="14082" max="14082" width="32.8515625" style="59" customWidth="1"/>
    <col min="14083" max="14087" width="12.421875" style="59" customWidth="1"/>
    <col min="14088" max="14089" width="13.7109375" style="59" customWidth="1"/>
    <col min="14090" max="14092" width="12.421875" style="59" customWidth="1"/>
    <col min="14093" max="14336" width="11.421875" style="59" customWidth="1"/>
    <col min="14337" max="14337" width="2.421875" style="59" customWidth="1"/>
    <col min="14338" max="14338" width="32.8515625" style="59" customWidth="1"/>
    <col min="14339" max="14343" width="12.421875" style="59" customWidth="1"/>
    <col min="14344" max="14345" width="13.7109375" style="59" customWidth="1"/>
    <col min="14346" max="14348" width="12.421875" style="59" customWidth="1"/>
    <col min="14349" max="14592" width="11.421875" style="59" customWidth="1"/>
    <col min="14593" max="14593" width="2.421875" style="59" customWidth="1"/>
    <col min="14594" max="14594" width="32.8515625" style="59" customWidth="1"/>
    <col min="14595" max="14599" width="12.421875" style="59" customWidth="1"/>
    <col min="14600" max="14601" width="13.7109375" style="59" customWidth="1"/>
    <col min="14602" max="14604" width="12.421875" style="59" customWidth="1"/>
    <col min="14605" max="14848" width="11.421875" style="59" customWidth="1"/>
    <col min="14849" max="14849" width="2.421875" style="59" customWidth="1"/>
    <col min="14850" max="14850" width="32.8515625" style="59" customWidth="1"/>
    <col min="14851" max="14855" width="12.421875" style="59" customWidth="1"/>
    <col min="14856" max="14857" width="13.7109375" style="59" customWidth="1"/>
    <col min="14858" max="14860" width="12.421875" style="59" customWidth="1"/>
    <col min="14861" max="15104" width="11.421875" style="59" customWidth="1"/>
    <col min="15105" max="15105" width="2.421875" style="59" customWidth="1"/>
    <col min="15106" max="15106" width="32.8515625" style="59" customWidth="1"/>
    <col min="15107" max="15111" width="12.421875" style="59" customWidth="1"/>
    <col min="15112" max="15113" width="13.7109375" style="59" customWidth="1"/>
    <col min="15114" max="15116" width="12.421875" style="59" customWidth="1"/>
    <col min="15117" max="15360" width="11.421875" style="59" customWidth="1"/>
    <col min="15361" max="15361" width="2.421875" style="59" customWidth="1"/>
    <col min="15362" max="15362" width="32.8515625" style="59" customWidth="1"/>
    <col min="15363" max="15367" width="12.421875" style="59" customWidth="1"/>
    <col min="15368" max="15369" width="13.7109375" style="59" customWidth="1"/>
    <col min="15370" max="15372" width="12.421875" style="59" customWidth="1"/>
    <col min="15373" max="15616" width="11.421875" style="59" customWidth="1"/>
    <col min="15617" max="15617" width="2.421875" style="59" customWidth="1"/>
    <col min="15618" max="15618" width="32.8515625" style="59" customWidth="1"/>
    <col min="15619" max="15623" width="12.421875" style="59" customWidth="1"/>
    <col min="15624" max="15625" width="13.7109375" style="59" customWidth="1"/>
    <col min="15626" max="15628" width="12.421875" style="59" customWidth="1"/>
    <col min="15629" max="15872" width="11.421875" style="59" customWidth="1"/>
    <col min="15873" max="15873" width="2.421875" style="59" customWidth="1"/>
    <col min="15874" max="15874" width="32.8515625" style="59" customWidth="1"/>
    <col min="15875" max="15879" width="12.421875" style="59" customWidth="1"/>
    <col min="15880" max="15881" width="13.7109375" style="59" customWidth="1"/>
    <col min="15882" max="15884" width="12.421875" style="59" customWidth="1"/>
    <col min="15885" max="16128" width="11.421875" style="59" customWidth="1"/>
    <col min="16129" max="16129" width="2.421875" style="59" customWidth="1"/>
    <col min="16130" max="16130" width="32.8515625" style="59" customWidth="1"/>
    <col min="16131" max="16135" width="12.421875" style="59" customWidth="1"/>
    <col min="16136" max="16137" width="13.7109375" style="59" customWidth="1"/>
    <col min="16138" max="16140" width="12.421875" style="59" customWidth="1"/>
    <col min="16141" max="16384" width="11.421875" style="59" customWidth="1"/>
  </cols>
  <sheetData>
    <row r="1" ht="14.4" customHeight="1"/>
    <row r="2" spans="2:12" ht="12.75">
      <c r="B2" s="197" t="s">
        <v>189</v>
      </c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2:12" ht="12.75">
      <c r="B3" s="200" t="s">
        <v>190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2:12" ht="12.75">
      <c r="B4" s="200" t="s">
        <v>191</v>
      </c>
      <c r="C4" s="201"/>
      <c r="D4" s="201"/>
      <c r="E4" s="201"/>
      <c r="F4" s="201"/>
      <c r="G4" s="201"/>
      <c r="H4" s="201"/>
      <c r="I4" s="201"/>
      <c r="J4" s="201"/>
      <c r="K4" s="201"/>
      <c r="L4" s="202"/>
    </row>
    <row r="5" spans="2:12" ht="12.75">
      <c r="B5" s="203" t="s">
        <v>192</v>
      </c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2:12" ht="54">
      <c r="B6" s="60" t="s">
        <v>193</v>
      </c>
      <c r="C6" s="61" t="s">
        <v>194</v>
      </c>
      <c r="D6" s="61" t="s">
        <v>195</v>
      </c>
      <c r="E6" s="61" t="s">
        <v>196</v>
      </c>
      <c r="F6" s="61" t="s">
        <v>197</v>
      </c>
      <c r="G6" s="61" t="s">
        <v>198</v>
      </c>
      <c r="H6" s="61" t="s">
        <v>199</v>
      </c>
      <c r="I6" s="61" t="s">
        <v>200</v>
      </c>
      <c r="J6" s="61" t="s">
        <v>201</v>
      </c>
      <c r="K6" s="61" t="s">
        <v>202</v>
      </c>
      <c r="L6" s="62" t="s">
        <v>203</v>
      </c>
    </row>
    <row r="7" spans="2:12" ht="12.75">
      <c r="B7" s="63" t="s">
        <v>204</v>
      </c>
      <c r="C7" s="64" t="s">
        <v>205</v>
      </c>
      <c r="D7" s="64" t="s">
        <v>206</v>
      </c>
      <c r="E7" s="64" t="s">
        <v>207</v>
      </c>
      <c r="F7" s="64" t="s">
        <v>208</v>
      </c>
      <c r="G7" s="64" t="s">
        <v>209</v>
      </c>
      <c r="H7" s="64" t="s">
        <v>210</v>
      </c>
      <c r="I7" s="64" t="s">
        <v>211</v>
      </c>
      <c r="J7" s="64" t="s">
        <v>212</v>
      </c>
      <c r="K7" s="64" t="s">
        <v>213</v>
      </c>
      <c r="L7" s="65" t="s">
        <v>214</v>
      </c>
    </row>
    <row r="8" spans="2:12" ht="12.75">
      <c r="B8" s="66"/>
      <c r="C8" s="67"/>
      <c r="D8" s="67"/>
      <c r="E8" s="67"/>
      <c r="F8" s="67"/>
      <c r="G8" s="67"/>
      <c r="H8" s="67"/>
      <c r="I8" s="67"/>
      <c r="J8" s="67"/>
      <c r="K8" s="67"/>
      <c r="L8" s="68"/>
    </row>
    <row r="9" spans="2:12" ht="12.75">
      <c r="B9" s="69" t="s">
        <v>215</v>
      </c>
      <c r="C9" s="70"/>
      <c r="D9" s="70"/>
      <c r="E9" s="70"/>
      <c r="F9" s="70">
        <f aca="true" t="shared" si="0" ref="F9:L9">SUM(F10:F13)</f>
        <v>0</v>
      </c>
      <c r="G9" s="70"/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  <c r="L9" s="71">
        <f t="shared" si="0"/>
        <v>0</v>
      </c>
    </row>
    <row r="10" spans="2:12" ht="12.75">
      <c r="B10" s="72" t="s">
        <v>216</v>
      </c>
      <c r="C10" s="73"/>
      <c r="D10" s="73"/>
      <c r="E10" s="73"/>
      <c r="F10" s="73">
        <v>0</v>
      </c>
      <c r="G10" s="73"/>
      <c r="H10" s="73">
        <v>0</v>
      </c>
      <c r="I10" s="73">
        <v>0</v>
      </c>
      <c r="J10" s="73">
        <v>0</v>
      </c>
      <c r="K10" s="73">
        <v>0</v>
      </c>
      <c r="L10" s="74">
        <f>F10-K10</f>
        <v>0</v>
      </c>
    </row>
    <row r="11" spans="2:12" ht="12.75">
      <c r="B11" s="72" t="s">
        <v>217</v>
      </c>
      <c r="C11" s="73"/>
      <c r="D11" s="73"/>
      <c r="E11" s="73"/>
      <c r="F11" s="73">
        <v>0</v>
      </c>
      <c r="G11" s="73"/>
      <c r="H11" s="73">
        <v>0</v>
      </c>
      <c r="I11" s="73">
        <v>0</v>
      </c>
      <c r="J11" s="73">
        <v>0</v>
      </c>
      <c r="K11" s="73">
        <v>0</v>
      </c>
      <c r="L11" s="74">
        <f aca="true" t="shared" si="1" ref="L11:L19">F11-K11</f>
        <v>0</v>
      </c>
    </row>
    <row r="12" spans="2:12" ht="12.75">
      <c r="B12" s="72" t="s">
        <v>218</v>
      </c>
      <c r="C12" s="73"/>
      <c r="D12" s="73"/>
      <c r="E12" s="73"/>
      <c r="F12" s="73">
        <v>0</v>
      </c>
      <c r="G12" s="73"/>
      <c r="H12" s="73">
        <v>0</v>
      </c>
      <c r="I12" s="73">
        <v>0</v>
      </c>
      <c r="J12" s="73">
        <v>0</v>
      </c>
      <c r="K12" s="73">
        <v>0</v>
      </c>
      <c r="L12" s="74">
        <f t="shared" si="1"/>
        <v>0</v>
      </c>
    </row>
    <row r="13" spans="2:12" ht="12.75">
      <c r="B13" s="72" t="s">
        <v>219</v>
      </c>
      <c r="C13" s="73"/>
      <c r="D13" s="73"/>
      <c r="E13" s="73"/>
      <c r="F13" s="73">
        <v>0</v>
      </c>
      <c r="G13" s="73"/>
      <c r="H13" s="73">
        <v>0</v>
      </c>
      <c r="I13" s="73">
        <v>0</v>
      </c>
      <c r="J13" s="73">
        <v>0</v>
      </c>
      <c r="K13" s="73">
        <v>0</v>
      </c>
      <c r="L13" s="74">
        <f t="shared" si="1"/>
        <v>0</v>
      </c>
    </row>
    <row r="14" spans="2:12" ht="12.7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7"/>
    </row>
    <row r="15" spans="2:12" ht="12.75">
      <c r="B15" s="69" t="s">
        <v>220</v>
      </c>
      <c r="C15" s="70"/>
      <c r="D15" s="70"/>
      <c r="E15" s="70"/>
      <c r="F15" s="70">
        <f aca="true" t="shared" si="2" ref="F15:L15">SUM(F16:F19)</f>
        <v>0</v>
      </c>
      <c r="G15" s="70"/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1">
        <f t="shared" si="2"/>
        <v>0</v>
      </c>
    </row>
    <row r="16" spans="2:12" ht="12.75">
      <c r="B16" s="72" t="s">
        <v>221</v>
      </c>
      <c r="C16" s="73"/>
      <c r="D16" s="73"/>
      <c r="E16" s="73"/>
      <c r="F16" s="73">
        <v>0</v>
      </c>
      <c r="G16" s="73"/>
      <c r="H16" s="73">
        <v>0</v>
      </c>
      <c r="I16" s="73">
        <v>0</v>
      </c>
      <c r="J16" s="73">
        <v>0</v>
      </c>
      <c r="K16" s="73">
        <v>0</v>
      </c>
      <c r="L16" s="74">
        <f t="shared" si="1"/>
        <v>0</v>
      </c>
    </row>
    <row r="17" spans="2:12" ht="12.75">
      <c r="B17" s="72" t="s">
        <v>222</v>
      </c>
      <c r="C17" s="73"/>
      <c r="D17" s="73"/>
      <c r="E17" s="73"/>
      <c r="F17" s="73">
        <v>0</v>
      </c>
      <c r="G17" s="73"/>
      <c r="H17" s="73">
        <v>0</v>
      </c>
      <c r="I17" s="73">
        <v>0</v>
      </c>
      <c r="J17" s="73">
        <v>0</v>
      </c>
      <c r="K17" s="73">
        <v>0</v>
      </c>
      <c r="L17" s="74">
        <f t="shared" si="1"/>
        <v>0</v>
      </c>
    </row>
    <row r="18" spans="2:12" ht="12.75">
      <c r="B18" s="72" t="s">
        <v>223</v>
      </c>
      <c r="C18" s="73"/>
      <c r="D18" s="73"/>
      <c r="E18" s="73"/>
      <c r="F18" s="73">
        <v>0</v>
      </c>
      <c r="G18" s="73"/>
      <c r="H18" s="73">
        <v>0</v>
      </c>
      <c r="I18" s="73">
        <v>0</v>
      </c>
      <c r="J18" s="73">
        <v>0</v>
      </c>
      <c r="K18" s="73">
        <v>0</v>
      </c>
      <c r="L18" s="74">
        <f t="shared" si="1"/>
        <v>0</v>
      </c>
    </row>
    <row r="19" spans="2:12" ht="12.75">
      <c r="B19" s="72" t="s">
        <v>224</v>
      </c>
      <c r="C19" s="73"/>
      <c r="D19" s="73"/>
      <c r="E19" s="73"/>
      <c r="F19" s="73">
        <v>0</v>
      </c>
      <c r="G19" s="73"/>
      <c r="H19" s="73">
        <v>0</v>
      </c>
      <c r="I19" s="73">
        <v>0</v>
      </c>
      <c r="J19" s="73">
        <v>0</v>
      </c>
      <c r="K19" s="73">
        <v>0</v>
      </c>
      <c r="L19" s="74">
        <f t="shared" si="1"/>
        <v>0</v>
      </c>
    </row>
    <row r="20" spans="2:12" ht="12.75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7"/>
    </row>
    <row r="21" spans="2:12" ht="21.6">
      <c r="B21" s="69" t="s">
        <v>225</v>
      </c>
      <c r="C21" s="70"/>
      <c r="D21" s="70"/>
      <c r="E21" s="70"/>
      <c r="F21" s="70">
        <f aca="true" t="shared" si="3" ref="F21:L21">F9+F15</f>
        <v>0</v>
      </c>
      <c r="G21" s="70"/>
      <c r="H21" s="70">
        <f t="shared" si="3"/>
        <v>0</v>
      </c>
      <c r="I21" s="70">
        <f t="shared" si="3"/>
        <v>0</v>
      </c>
      <c r="J21" s="70">
        <f t="shared" si="3"/>
        <v>0</v>
      </c>
      <c r="K21" s="70">
        <f t="shared" si="3"/>
        <v>0</v>
      </c>
      <c r="L21" s="71">
        <f t="shared" si="3"/>
        <v>0</v>
      </c>
    </row>
    <row r="22" spans="2:12" ht="12.75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80"/>
    </row>
    <row r="23" spans="3:7" ht="12.75">
      <c r="C23" s="81"/>
      <c r="D23" s="81"/>
      <c r="F23" s="81"/>
      <c r="G23" s="81"/>
    </row>
    <row r="24" spans="3:7" ht="12.75">
      <c r="C24" s="81"/>
      <c r="D24" s="81"/>
      <c r="F24" s="81"/>
      <c r="G24" s="81"/>
    </row>
    <row r="25" spans="3:7" ht="12.75">
      <c r="C25" s="81"/>
      <c r="D25" s="81"/>
      <c r="F25" s="81"/>
      <c r="G25" s="81"/>
    </row>
    <row r="26" spans="3:7" ht="12.75">
      <c r="C26" s="81"/>
      <c r="D26" s="81"/>
      <c r="F26" s="81"/>
      <c r="G26" s="81"/>
    </row>
    <row r="27" spans="3:7" ht="12.75">
      <c r="C27" s="81"/>
      <c r="D27" s="81"/>
      <c r="F27" s="81"/>
      <c r="G27" s="81"/>
    </row>
    <row r="28" spans="3:7" ht="12.75">
      <c r="C28" s="81"/>
      <c r="D28" s="81"/>
      <c r="F28" s="81"/>
      <c r="G28" s="81"/>
    </row>
  </sheetData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1968-17E9-4CF2-A256-425D56A37C37}">
  <sheetPr>
    <outlinePr summaryBelow="0"/>
  </sheetPr>
  <dimension ref="A1:G93"/>
  <sheetViews>
    <sheetView showGridLines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  <col min="257" max="257" width="57.8515625" style="0" customWidth="1"/>
    <col min="258" max="258" width="0.9921875" style="0" customWidth="1"/>
    <col min="259" max="259" width="16.140625" style="0" customWidth="1"/>
    <col min="260" max="260" width="0.2890625" style="0" customWidth="1"/>
    <col min="261" max="261" width="15.57421875" style="0" bestFit="1" customWidth="1"/>
    <col min="262" max="262" width="0.2890625" style="0" customWidth="1"/>
    <col min="263" max="263" width="15.57421875" style="0" customWidth="1"/>
    <col min="513" max="513" width="57.8515625" style="0" customWidth="1"/>
    <col min="514" max="514" width="0.9921875" style="0" customWidth="1"/>
    <col min="515" max="515" width="16.140625" style="0" customWidth="1"/>
    <col min="516" max="516" width="0.2890625" style="0" customWidth="1"/>
    <col min="517" max="517" width="15.57421875" style="0" bestFit="1" customWidth="1"/>
    <col min="518" max="518" width="0.2890625" style="0" customWidth="1"/>
    <col min="519" max="519" width="15.57421875" style="0" customWidth="1"/>
    <col min="769" max="769" width="57.8515625" style="0" customWidth="1"/>
    <col min="770" max="770" width="0.9921875" style="0" customWidth="1"/>
    <col min="771" max="771" width="16.140625" style="0" customWidth="1"/>
    <col min="772" max="772" width="0.2890625" style="0" customWidth="1"/>
    <col min="773" max="773" width="15.57421875" style="0" bestFit="1" customWidth="1"/>
    <col min="774" max="774" width="0.2890625" style="0" customWidth="1"/>
    <col min="775" max="775" width="15.57421875" style="0" customWidth="1"/>
    <col min="1025" max="1025" width="57.8515625" style="0" customWidth="1"/>
    <col min="1026" max="1026" width="0.9921875" style="0" customWidth="1"/>
    <col min="1027" max="1027" width="16.140625" style="0" customWidth="1"/>
    <col min="1028" max="1028" width="0.2890625" style="0" customWidth="1"/>
    <col min="1029" max="1029" width="15.57421875" style="0" bestFit="1" customWidth="1"/>
    <col min="1030" max="1030" width="0.2890625" style="0" customWidth="1"/>
    <col min="1031" max="1031" width="15.57421875" style="0" customWidth="1"/>
    <col min="1281" max="1281" width="57.8515625" style="0" customWidth="1"/>
    <col min="1282" max="1282" width="0.9921875" style="0" customWidth="1"/>
    <col min="1283" max="1283" width="16.140625" style="0" customWidth="1"/>
    <col min="1284" max="1284" width="0.2890625" style="0" customWidth="1"/>
    <col min="1285" max="1285" width="15.57421875" style="0" bestFit="1" customWidth="1"/>
    <col min="1286" max="1286" width="0.2890625" style="0" customWidth="1"/>
    <col min="1287" max="1287" width="15.57421875" style="0" customWidth="1"/>
    <col min="1537" max="1537" width="57.8515625" style="0" customWidth="1"/>
    <col min="1538" max="1538" width="0.9921875" style="0" customWidth="1"/>
    <col min="1539" max="1539" width="16.140625" style="0" customWidth="1"/>
    <col min="1540" max="1540" width="0.2890625" style="0" customWidth="1"/>
    <col min="1541" max="1541" width="15.57421875" style="0" bestFit="1" customWidth="1"/>
    <col min="1542" max="1542" width="0.2890625" style="0" customWidth="1"/>
    <col min="1543" max="1543" width="15.57421875" style="0" customWidth="1"/>
    <col min="1793" max="1793" width="57.8515625" style="0" customWidth="1"/>
    <col min="1794" max="1794" width="0.9921875" style="0" customWidth="1"/>
    <col min="1795" max="1795" width="16.140625" style="0" customWidth="1"/>
    <col min="1796" max="1796" width="0.2890625" style="0" customWidth="1"/>
    <col min="1797" max="1797" width="15.57421875" style="0" bestFit="1" customWidth="1"/>
    <col min="1798" max="1798" width="0.2890625" style="0" customWidth="1"/>
    <col min="1799" max="1799" width="15.57421875" style="0" customWidth="1"/>
    <col min="2049" max="2049" width="57.8515625" style="0" customWidth="1"/>
    <col min="2050" max="2050" width="0.9921875" style="0" customWidth="1"/>
    <col min="2051" max="2051" width="16.140625" style="0" customWidth="1"/>
    <col min="2052" max="2052" width="0.2890625" style="0" customWidth="1"/>
    <col min="2053" max="2053" width="15.57421875" style="0" bestFit="1" customWidth="1"/>
    <col min="2054" max="2054" width="0.2890625" style="0" customWidth="1"/>
    <col min="2055" max="2055" width="15.57421875" style="0" customWidth="1"/>
    <col min="2305" max="2305" width="57.8515625" style="0" customWidth="1"/>
    <col min="2306" max="2306" width="0.9921875" style="0" customWidth="1"/>
    <col min="2307" max="2307" width="16.140625" style="0" customWidth="1"/>
    <col min="2308" max="2308" width="0.2890625" style="0" customWidth="1"/>
    <col min="2309" max="2309" width="15.57421875" style="0" bestFit="1" customWidth="1"/>
    <col min="2310" max="2310" width="0.2890625" style="0" customWidth="1"/>
    <col min="2311" max="2311" width="15.57421875" style="0" customWidth="1"/>
    <col min="2561" max="2561" width="57.8515625" style="0" customWidth="1"/>
    <col min="2562" max="2562" width="0.9921875" style="0" customWidth="1"/>
    <col min="2563" max="2563" width="16.140625" style="0" customWidth="1"/>
    <col min="2564" max="2564" width="0.2890625" style="0" customWidth="1"/>
    <col min="2565" max="2565" width="15.57421875" style="0" bestFit="1" customWidth="1"/>
    <col min="2566" max="2566" width="0.2890625" style="0" customWidth="1"/>
    <col min="2567" max="2567" width="15.57421875" style="0" customWidth="1"/>
    <col min="2817" max="2817" width="57.8515625" style="0" customWidth="1"/>
    <col min="2818" max="2818" width="0.9921875" style="0" customWidth="1"/>
    <col min="2819" max="2819" width="16.140625" style="0" customWidth="1"/>
    <col min="2820" max="2820" width="0.2890625" style="0" customWidth="1"/>
    <col min="2821" max="2821" width="15.57421875" style="0" bestFit="1" customWidth="1"/>
    <col min="2822" max="2822" width="0.2890625" style="0" customWidth="1"/>
    <col min="2823" max="2823" width="15.57421875" style="0" customWidth="1"/>
    <col min="3073" max="3073" width="57.8515625" style="0" customWidth="1"/>
    <col min="3074" max="3074" width="0.9921875" style="0" customWidth="1"/>
    <col min="3075" max="3075" width="16.140625" style="0" customWidth="1"/>
    <col min="3076" max="3076" width="0.2890625" style="0" customWidth="1"/>
    <col min="3077" max="3077" width="15.57421875" style="0" bestFit="1" customWidth="1"/>
    <col min="3078" max="3078" width="0.2890625" style="0" customWidth="1"/>
    <col min="3079" max="3079" width="15.57421875" style="0" customWidth="1"/>
    <col min="3329" max="3329" width="57.8515625" style="0" customWidth="1"/>
    <col min="3330" max="3330" width="0.9921875" style="0" customWidth="1"/>
    <col min="3331" max="3331" width="16.140625" style="0" customWidth="1"/>
    <col min="3332" max="3332" width="0.2890625" style="0" customWidth="1"/>
    <col min="3333" max="3333" width="15.57421875" style="0" bestFit="1" customWidth="1"/>
    <col min="3334" max="3334" width="0.2890625" style="0" customWidth="1"/>
    <col min="3335" max="3335" width="15.57421875" style="0" customWidth="1"/>
    <col min="3585" max="3585" width="57.8515625" style="0" customWidth="1"/>
    <col min="3586" max="3586" width="0.9921875" style="0" customWidth="1"/>
    <col min="3587" max="3587" width="16.140625" style="0" customWidth="1"/>
    <col min="3588" max="3588" width="0.2890625" style="0" customWidth="1"/>
    <col min="3589" max="3589" width="15.57421875" style="0" bestFit="1" customWidth="1"/>
    <col min="3590" max="3590" width="0.2890625" style="0" customWidth="1"/>
    <col min="3591" max="3591" width="15.57421875" style="0" customWidth="1"/>
    <col min="3841" max="3841" width="57.8515625" style="0" customWidth="1"/>
    <col min="3842" max="3842" width="0.9921875" style="0" customWidth="1"/>
    <col min="3843" max="3843" width="16.140625" style="0" customWidth="1"/>
    <col min="3844" max="3844" width="0.2890625" style="0" customWidth="1"/>
    <col min="3845" max="3845" width="15.57421875" style="0" bestFit="1" customWidth="1"/>
    <col min="3846" max="3846" width="0.2890625" style="0" customWidth="1"/>
    <col min="3847" max="3847" width="15.57421875" style="0" customWidth="1"/>
    <col min="4097" max="4097" width="57.8515625" style="0" customWidth="1"/>
    <col min="4098" max="4098" width="0.9921875" style="0" customWidth="1"/>
    <col min="4099" max="4099" width="16.140625" style="0" customWidth="1"/>
    <col min="4100" max="4100" width="0.2890625" style="0" customWidth="1"/>
    <col min="4101" max="4101" width="15.57421875" style="0" bestFit="1" customWidth="1"/>
    <col min="4102" max="4102" width="0.2890625" style="0" customWidth="1"/>
    <col min="4103" max="4103" width="15.57421875" style="0" customWidth="1"/>
    <col min="4353" max="4353" width="57.8515625" style="0" customWidth="1"/>
    <col min="4354" max="4354" width="0.9921875" style="0" customWidth="1"/>
    <col min="4355" max="4355" width="16.140625" style="0" customWidth="1"/>
    <col min="4356" max="4356" width="0.2890625" style="0" customWidth="1"/>
    <col min="4357" max="4357" width="15.57421875" style="0" bestFit="1" customWidth="1"/>
    <col min="4358" max="4358" width="0.2890625" style="0" customWidth="1"/>
    <col min="4359" max="4359" width="15.57421875" style="0" customWidth="1"/>
    <col min="4609" max="4609" width="57.8515625" style="0" customWidth="1"/>
    <col min="4610" max="4610" width="0.9921875" style="0" customWidth="1"/>
    <col min="4611" max="4611" width="16.140625" style="0" customWidth="1"/>
    <col min="4612" max="4612" width="0.2890625" style="0" customWidth="1"/>
    <col min="4613" max="4613" width="15.57421875" style="0" bestFit="1" customWidth="1"/>
    <col min="4614" max="4614" width="0.2890625" style="0" customWidth="1"/>
    <col min="4615" max="4615" width="15.57421875" style="0" customWidth="1"/>
    <col min="4865" max="4865" width="57.8515625" style="0" customWidth="1"/>
    <col min="4866" max="4866" width="0.9921875" style="0" customWidth="1"/>
    <col min="4867" max="4867" width="16.140625" style="0" customWidth="1"/>
    <col min="4868" max="4868" width="0.2890625" style="0" customWidth="1"/>
    <col min="4869" max="4869" width="15.57421875" style="0" bestFit="1" customWidth="1"/>
    <col min="4870" max="4870" width="0.2890625" style="0" customWidth="1"/>
    <col min="4871" max="4871" width="15.57421875" style="0" customWidth="1"/>
    <col min="5121" max="5121" width="57.8515625" style="0" customWidth="1"/>
    <col min="5122" max="5122" width="0.9921875" style="0" customWidth="1"/>
    <col min="5123" max="5123" width="16.140625" style="0" customWidth="1"/>
    <col min="5124" max="5124" width="0.2890625" style="0" customWidth="1"/>
    <col min="5125" max="5125" width="15.57421875" style="0" bestFit="1" customWidth="1"/>
    <col min="5126" max="5126" width="0.2890625" style="0" customWidth="1"/>
    <col min="5127" max="5127" width="15.57421875" style="0" customWidth="1"/>
    <col min="5377" max="5377" width="57.8515625" style="0" customWidth="1"/>
    <col min="5378" max="5378" width="0.9921875" style="0" customWidth="1"/>
    <col min="5379" max="5379" width="16.140625" style="0" customWidth="1"/>
    <col min="5380" max="5380" width="0.2890625" style="0" customWidth="1"/>
    <col min="5381" max="5381" width="15.57421875" style="0" bestFit="1" customWidth="1"/>
    <col min="5382" max="5382" width="0.2890625" style="0" customWidth="1"/>
    <col min="5383" max="5383" width="15.57421875" style="0" customWidth="1"/>
    <col min="5633" max="5633" width="57.8515625" style="0" customWidth="1"/>
    <col min="5634" max="5634" width="0.9921875" style="0" customWidth="1"/>
    <col min="5635" max="5635" width="16.140625" style="0" customWidth="1"/>
    <col min="5636" max="5636" width="0.2890625" style="0" customWidth="1"/>
    <col min="5637" max="5637" width="15.57421875" style="0" bestFit="1" customWidth="1"/>
    <col min="5638" max="5638" width="0.2890625" style="0" customWidth="1"/>
    <col min="5639" max="5639" width="15.57421875" style="0" customWidth="1"/>
    <col min="5889" max="5889" width="57.8515625" style="0" customWidth="1"/>
    <col min="5890" max="5890" width="0.9921875" style="0" customWidth="1"/>
    <col min="5891" max="5891" width="16.140625" style="0" customWidth="1"/>
    <col min="5892" max="5892" width="0.2890625" style="0" customWidth="1"/>
    <col min="5893" max="5893" width="15.57421875" style="0" bestFit="1" customWidth="1"/>
    <col min="5894" max="5894" width="0.2890625" style="0" customWidth="1"/>
    <col min="5895" max="5895" width="15.57421875" style="0" customWidth="1"/>
    <col min="6145" max="6145" width="57.8515625" style="0" customWidth="1"/>
    <col min="6146" max="6146" width="0.9921875" style="0" customWidth="1"/>
    <col min="6147" max="6147" width="16.140625" style="0" customWidth="1"/>
    <col min="6148" max="6148" width="0.2890625" style="0" customWidth="1"/>
    <col min="6149" max="6149" width="15.57421875" style="0" bestFit="1" customWidth="1"/>
    <col min="6150" max="6150" width="0.2890625" style="0" customWidth="1"/>
    <col min="6151" max="6151" width="15.57421875" style="0" customWidth="1"/>
    <col min="6401" max="6401" width="57.8515625" style="0" customWidth="1"/>
    <col min="6402" max="6402" width="0.9921875" style="0" customWidth="1"/>
    <col min="6403" max="6403" width="16.140625" style="0" customWidth="1"/>
    <col min="6404" max="6404" width="0.2890625" style="0" customWidth="1"/>
    <col min="6405" max="6405" width="15.57421875" style="0" bestFit="1" customWidth="1"/>
    <col min="6406" max="6406" width="0.2890625" style="0" customWidth="1"/>
    <col min="6407" max="6407" width="15.57421875" style="0" customWidth="1"/>
    <col min="6657" max="6657" width="57.8515625" style="0" customWidth="1"/>
    <col min="6658" max="6658" width="0.9921875" style="0" customWidth="1"/>
    <col min="6659" max="6659" width="16.140625" style="0" customWidth="1"/>
    <col min="6660" max="6660" width="0.2890625" style="0" customWidth="1"/>
    <col min="6661" max="6661" width="15.57421875" style="0" bestFit="1" customWidth="1"/>
    <col min="6662" max="6662" width="0.2890625" style="0" customWidth="1"/>
    <col min="6663" max="6663" width="15.57421875" style="0" customWidth="1"/>
    <col min="6913" max="6913" width="57.8515625" style="0" customWidth="1"/>
    <col min="6914" max="6914" width="0.9921875" style="0" customWidth="1"/>
    <col min="6915" max="6915" width="16.140625" style="0" customWidth="1"/>
    <col min="6916" max="6916" width="0.2890625" style="0" customWidth="1"/>
    <col min="6917" max="6917" width="15.57421875" style="0" bestFit="1" customWidth="1"/>
    <col min="6918" max="6918" width="0.2890625" style="0" customWidth="1"/>
    <col min="6919" max="6919" width="15.57421875" style="0" customWidth="1"/>
    <col min="7169" max="7169" width="57.8515625" style="0" customWidth="1"/>
    <col min="7170" max="7170" width="0.9921875" style="0" customWidth="1"/>
    <col min="7171" max="7171" width="16.140625" style="0" customWidth="1"/>
    <col min="7172" max="7172" width="0.2890625" style="0" customWidth="1"/>
    <col min="7173" max="7173" width="15.57421875" style="0" bestFit="1" customWidth="1"/>
    <col min="7174" max="7174" width="0.2890625" style="0" customWidth="1"/>
    <col min="7175" max="7175" width="15.57421875" style="0" customWidth="1"/>
    <col min="7425" max="7425" width="57.8515625" style="0" customWidth="1"/>
    <col min="7426" max="7426" width="0.9921875" style="0" customWidth="1"/>
    <col min="7427" max="7427" width="16.140625" style="0" customWidth="1"/>
    <col min="7428" max="7428" width="0.2890625" style="0" customWidth="1"/>
    <col min="7429" max="7429" width="15.57421875" style="0" bestFit="1" customWidth="1"/>
    <col min="7430" max="7430" width="0.2890625" style="0" customWidth="1"/>
    <col min="7431" max="7431" width="15.57421875" style="0" customWidth="1"/>
    <col min="7681" max="7681" width="57.8515625" style="0" customWidth="1"/>
    <col min="7682" max="7682" width="0.9921875" style="0" customWidth="1"/>
    <col min="7683" max="7683" width="16.140625" style="0" customWidth="1"/>
    <col min="7684" max="7684" width="0.2890625" style="0" customWidth="1"/>
    <col min="7685" max="7685" width="15.57421875" style="0" bestFit="1" customWidth="1"/>
    <col min="7686" max="7686" width="0.2890625" style="0" customWidth="1"/>
    <col min="7687" max="7687" width="15.57421875" style="0" customWidth="1"/>
    <col min="7937" max="7937" width="57.8515625" style="0" customWidth="1"/>
    <col min="7938" max="7938" width="0.9921875" style="0" customWidth="1"/>
    <col min="7939" max="7939" width="16.140625" style="0" customWidth="1"/>
    <col min="7940" max="7940" width="0.2890625" style="0" customWidth="1"/>
    <col min="7941" max="7941" width="15.57421875" style="0" bestFit="1" customWidth="1"/>
    <col min="7942" max="7942" width="0.2890625" style="0" customWidth="1"/>
    <col min="7943" max="7943" width="15.57421875" style="0" customWidth="1"/>
    <col min="8193" max="8193" width="57.8515625" style="0" customWidth="1"/>
    <col min="8194" max="8194" width="0.9921875" style="0" customWidth="1"/>
    <col min="8195" max="8195" width="16.140625" style="0" customWidth="1"/>
    <col min="8196" max="8196" width="0.2890625" style="0" customWidth="1"/>
    <col min="8197" max="8197" width="15.57421875" style="0" bestFit="1" customWidth="1"/>
    <col min="8198" max="8198" width="0.2890625" style="0" customWidth="1"/>
    <col min="8199" max="8199" width="15.57421875" style="0" customWidth="1"/>
    <col min="8449" max="8449" width="57.8515625" style="0" customWidth="1"/>
    <col min="8450" max="8450" width="0.9921875" style="0" customWidth="1"/>
    <col min="8451" max="8451" width="16.140625" style="0" customWidth="1"/>
    <col min="8452" max="8452" width="0.2890625" style="0" customWidth="1"/>
    <col min="8453" max="8453" width="15.57421875" style="0" bestFit="1" customWidth="1"/>
    <col min="8454" max="8454" width="0.2890625" style="0" customWidth="1"/>
    <col min="8455" max="8455" width="15.57421875" style="0" customWidth="1"/>
    <col min="8705" max="8705" width="57.8515625" style="0" customWidth="1"/>
    <col min="8706" max="8706" width="0.9921875" style="0" customWidth="1"/>
    <col min="8707" max="8707" width="16.140625" style="0" customWidth="1"/>
    <col min="8708" max="8708" width="0.2890625" style="0" customWidth="1"/>
    <col min="8709" max="8709" width="15.57421875" style="0" bestFit="1" customWidth="1"/>
    <col min="8710" max="8710" width="0.2890625" style="0" customWidth="1"/>
    <col min="8711" max="8711" width="15.57421875" style="0" customWidth="1"/>
    <col min="8961" max="8961" width="57.8515625" style="0" customWidth="1"/>
    <col min="8962" max="8962" width="0.9921875" style="0" customWidth="1"/>
    <col min="8963" max="8963" width="16.140625" style="0" customWidth="1"/>
    <col min="8964" max="8964" width="0.2890625" style="0" customWidth="1"/>
    <col min="8965" max="8965" width="15.57421875" style="0" bestFit="1" customWidth="1"/>
    <col min="8966" max="8966" width="0.2890625" style="0" customWidth="1"/>
    <col min="8967" max="8967" width="15.57421875" style="0" customWidth="1"/>
    <col min="9217" max="9217" width="57.8515625" style="0" customWidth="1"/>
    <col min="9218" max="9218" width="0.9921875" style="0" customWidth="1"/>
    <col min="9219" max="9219" width="16.140625" style="0" customWidth="1"/>
    <col min="9220" max="9220" width="0.2890625" style="0" customWidth="1"/>
    <col min="9221" max="9221" width="15.57421875" style="0" bestFit="1" customWidth="1"/>
    <col min="9222" max="9222" width="0.2890625" style="0" customWidth="1"/>
    <col min="9223" max="9223" width="15.57421875" style="0" customWidth="1"/>
    <col min="9473" max="9473" width="57.8515625" style="0" customWidth="1"/>
    <col min="9474" max="9474" width="0.9921875" style="0" customWidth="1"/>
    <col min="9475" max="9475" width="16.140625" style="0" customWidth="1"/>
    <col min="9476" max="9476" width="0.2890625" style="0" customWidth="1"/>
    <col min="9477" max="9477" width="15.57421875" style="0" bestFit="1" customWidth="1"/>
    <col min="9478" max="9478" width="0.2890625" style="0" customWidth="1"/>
    <col min="9479" max="9479" width="15.57421875" style="0" customWidth="1"/>
    <col min="9729" max="9729" width="57.8515625" style="0" customWidth="1"/>
    <col min="9730" max="9730" width="0.9921875" style="0" customWidth="1"/>
    <col min="9731" max="9731" width="16.140625" style="0" customWidth="1"/>
    <col min="9732" max="9732" width="0.2890625" style="0" customWidth="1"/>
    <col min="9733" max="9733" width="15.57421875" style="0" bestFit="1" customWidth="1"/>
    <col min="9734" max="9734" width="0.2890625" style="0" customWidth="1"/>
    <col min="9735" max="9735" width="15.57421875" style="0" customWidth="1"/>
    <col min="9985" max="9985" width="57.8515625" style="0" customWidth="1"/>
    <col min="9986" max="9986" width="0.9921875" style="0" customWidth="1"/>
    <col min="9987" max="9987" width="16.140625" style="0" customWidth="1"/>
    <col min="9988" max="9988" width="0.2890625" style="0" customWidth="1"/>
    <col min="9989" max="9989" width="15.57421875" style="0" bestFit="1" customWidth="1"/>
    <col min="9990" max="9990" width="0.2890625" style="0" customWidth="1"/>
    <col min="9991" max="9991" width="15.57421875" style="0" customWidth="1"/>
    <col min="10241" max="10241" width="57.8515625" style="0" customWidth="1"/>
    <col min="10242" max="10242" width="0.9921875" style="0" customWidth="1"/>
    <col min="10243" max="10243" width="16.140625" style="0" customWidth="1"/>
    <col min="10244" max="10244" width="0.2890625" style="0" customWidth="1"/>
    <col min="10245" max="10245" width="15.57421875" style="0" bestFit="1" customWidth="1"/>
    <col min="10246" max="10246" width="0.2890625" style="0" customWidth="1"/>
    <col min="10247" max="10247" width="15.57421875" style="0" customWidth="1"/>
    <col min="10497" max="10497" width="57.8515625" style="0" customWidth="1"/>
    <col min="10498" max="10498" width="0.9921875" style="0" customWidth="1"/>
    <col min="10499" max="10499" width="16.140625" style="0" customWidth="1"/>
    <col min="10500" max="10500" width="0.2890625" style="0" customWidth="1"/>
    <col min="10501" max="10501" width="15.57421875" style="0" bestFit="1" customWidth="1"/>
    <col min="10502" max="10502" width="0.2890625" style="0" customWidth="1"/>
    <col min="10503" max="10503" width="15.57421875" style="0" customWidth="1"/>
    <col min="10753" max="10753" width="57.8515625" style="0" customWidth="1"/>
    <col min="10754" max="10754" width="0.9921875" style="0" customWidth="1"/>
    <col min="10755" max="10755" width="16.140625" style="0" customWidth="1"/>
    <col min="10756" max="10756" width="0.2890625" style="0" customWidth="1"/>
    <col min="10757" max="10757" width="15.57421875" style="0" bestFit="1" customWidth="1"/>
    <col min="10758" max="10758" width="0.2890625" style="0" customWidth="1"/>
    <col min="10759" max="10759" width="15.57421875" style="0" customWidth="1"/>
    <col min="11009" max="11009" width="57.8515625" style="0" customWidth="1"/>
    <col min="11010" max="11010" width="0.9921875" style="0" customWidth="1"/>
    <col min="11011" max="11011" width="16.140625" style="0" customWidth="1"/>
    <col min="11012" max="11012" width="0.2890625" style="0" customWidth="1"/>
    <col min="11013" max="11013" width="15.57421875" style="0" bestFit="1" customWidth="1"/>
    <col min="11014" max="11014" width="0.2890625" style="0" customWidth="1"/>
    <col min="11015" max="11015" width="15.57421875" style="0" customWidth="1"/>
    <col min="11265" max="11265" width="57.8515625" style="0" customWidth="1"/>
    <col min="11266" max="11266" width="0.9921875" style="0" customWidth="1"/>
    <col min="11267" max="11267" width="16.140625" style="0" customWidth="1"/>
    <col min="11268" max="11268" width="0.2890625" style="0" customWidth="1"/>
    <col min="11269" max="11269" width="15.57421875" style="0" bestFit="1" customWidth="1"/>
    <col min="11270" max="11270" width="0.2890625" style="0" customWidth="1"/>
    <col min="11271" max="11271" width="15.57421875" style="0" customWidth="1"/>
    <col min="11521" max="11521" width="57.8515625" style="0" customWidth="1"/>
    <col min="11522" max="11522" width="0.9921875" style="0" customWidth="1"/>
    <col min="11523" max="11523" width="16.140625" style="0" customWidth="1"/>
    <col min="11524" max="11524" width="0.2890625" style="0" customWidth="1"/>
    <col min="11525" max="11525" width="15.57421875" style="0" bestFit="1" customWidth="1"/>
    <col min="11526" max="11526" width="0.2890625" style="0" customWidth="1"/>
    <col min="11527" max="11527" width="15.57421875" style="0" customWidth="1"/>
    <col min="11777" max="11777" width="57.8515625" style="0" customWidth="1"/>
    <col min="11778" max="11778" width="0.9921875" style="0" customWidth="1"/>
    <col min="11779" max="11779" width="16.140625" style="0" customWidth="1"/>
    <col min="11780" max="11780" width="0.2890625" style="0" customWidth="1"/>
    <col min="11781" max="11781" width="15.57421875" style="0" bestFit="1" customWidth="1"/>
    <col min="11782" max="11782" width="0.2890625" style="0" customWidth="1"/>
    <col min="11783" max="11783" width="15.57421875" style="0" customWidth="1"/>
    <col min="12033" max="12033" width="57.8515625" style="0" customWidth="1"/>
    <col min="12034" max="12034" width="0.9921875" style="0" customWidth="1"/>
    <col min="12035" max="12035" width="16.140625" style="0" customWidth="1"/>
    <col min="12036" max="12036" width="0.2890625" style="0" customWidth="1"/>
    <col min="12037" max="12037" width="15.57421875" style="0" bestFit="1" customWidth="1"/>
    <col min="12038" max="12038" width="0.2890625" style="0" customWidth="1"/>
    <col min="12039" max="12039" width="15.57421875" style="0" customWidth="1"/>
    <col min="12289" max="12289" width="57.8515625" style="0" customWidth="1"/>
    <col min="12290" max="12290" width="0.9921875" style="0" customWidth="1"/>
    <col min="12291" max="12291" width="16.140625" style="0" customWidth="1"/>
    <col min="12292" max="12292" width="0.2890625" style="0" customWidth="1"/>
    <col min="12293" max="12293" width="15.57421875" style="0" bestFit="1" customWidth="1"/>
    <col min="12294" max="12294" width="0.2890625" style="0" customWidth="1"/>
    <col min="12295" max="12295" width="15.57421875" style="0" customWidth="1"/>
    <col min="12545" max="12545" width="57.8515625" style="0" customWidth="1"/>
    <col min="12546" max="12546" width="0.9921875" style="0" customWidth="1"/>
    <col min="12547" max="12547" width="16.140625" style="0" customWidth="1"/>
    <col min="12548" max="12548" width="0.2890625" style="0" customWidth="1"/>
    <col min="12549" max="12549" width="15.57421875" style="0" bestFit="1" customWidth="1"/>
    <col min="12550" max="12550" width="0.2890625" style="0" customWidth="1"/>
    <col min="12551" max="12551" width="15.57421875" style="0" customWidth="1"/>
    <col min="12801" max="12801" width="57.8515625" style="0" customWidth="1"/>
    <col min="12802" max="12802" width="0.9921875" style="0" customWidth="1"/>
    <col min="12803" max="12803" width="16.140625" style="0" customWidth="1"/>
    <col min="12804" max="12804" width="0.2890625" style="0" customWidth="1"/>
    <col min="12805" max="12805" width="15.57421875" style="0" bestFit="1" customWidth="1"/>
    <col min="12806" max="12806" width="0.2890625" style="0" customWidth="1"/>
    <col min="12807" max="12807" width="15.57421875" style="0" customWidth="1"/>
    <col min="13057" max="13057" width="57.8515625" style="0" customWidth="1"/>
    <col min="13058" max="13058" width="0.9921875" style="0" customWidth="1"/>
    <col min="13059" max="13059" width="16.140625" style="0" customWidth="1"/>
    <col min="13060" max="13060" width="0.2890625" style="0" customWidth="1"/>
    <col min="13061" max="13061" width="15.57421875" style="0" bestFit="1" customWidth="1"/>
    <col min="13062" max="13062" width="0.2890625" style="0" customWidth="1"/>
    <col min="13063" max="13063" width="15.57421875" style="0" customWidth="1"/>
    <col min="13313" max="13313" width="57.8515625" style="0" customWidth="1"/>
    <col min="13314" max="13314" width="0.9921875" style="0" customWidth="1"/>
    <col min="13315" max="13315" width="16.140625" style="0" customWidth="1"/>
    <col min="13316" max="13316" width="0.2890625" style="0" customWidth="1"/>
    <col min="13317" max="13317" width="15.57421875" style="0" bestFit="1" customWidth="1"/>
    <col min="13318" max="13318" width="0.2890625" style="0" customWidth="1"/>
    <col min="13319" max="13319" width="15.57421875" style="0" customWidth="1"/>
    <col min="13569" max="13569" width="57.8515625" style="0" customWidth="1"/>
    <col min="13570" max="13570" width="0.9921875" style="0" customWidth="1"/>
    <col min="13571" max="13571" width="16.140625" style="0" customWidth="1"/>
    <col min="13572" max="13572" width="0.2890625" style="0" customWidth="1"/>
    <col min="13573" max="13573" width="15.57421875" style="0" bestFit="1" customWidth="1"/>
    <col min="13574" max="13574" width="0.2890625" style="0" customWidth="1"/>
    <col min="13575" max="13575" width="15.57421875" style="0" customWidth="1"/>
    <col min="13825" max="13825" width="57.8515625" style="0" customWidth="1"/>
    <col min="13826" max="13826" width="0.9921875" style="0" customWidth="1"/>
    <col min="13827" max="13827" width="16.140625" style="0" customWidth="1"/>
    <col min="13828" max="13828" width="0.2890625" style="0" customWidth="1"/>
    <col min="13829" max="13829" width="15.57421875" style="0" bestFit="1" customWidth="1"/>
    <col min="13830" max="13830" width="0.2890625" style="0" customWidth="1"/>
    <col min="13831" max="13831" width="15.57421875" style="0" customWidth="1"/>
    <col min="14081" max="14081" width="57.8515625" style="0" customWidth="1"/>
    <col min="14082" max="14082" width="0.9921875" style="0" customWidth="1"/>
    <col min="14083" max="14083" width="16.140625" style="0" customWidth="1"/>
    <col min="14084" max="14084" width="0.2890625" style="0" customWidth="1"/>
    <col min="14085" max="14085" width="15.57421875" style="0" bestFit="1" customWidth="1"/>
    <col min="14086" max="14086" width="0.2890625" style="0" customWidth="1"/>
    <col min="14087" max="14087" width="15.57421875" style="0" customWidth="1"/>
    <col min="14337" max="14337" width="57.8515625" style="0" customWidth="1"/>
    <col min="14338" max="14338" width="0.9921875" style="0" customWidth="1"/>
    <col min="14339" max="14339" width="16.140625" style="0" customWidth="1"/>
    <col min="14340" max="14340" width="0.2890625" style="0" customWidth="1"/>
    <col min="14341" max="14341" width="15.57421875" style="0" bestFit="1" customWidth="1"/>
    <col min="14342" max="14342" width="0.2890625" style="0" customWidth="1"/>
    <col min="14343" max="14343" width="15.57421875" style="0" customWidth="1"/>
    <col min="14593" max="14593" width="57.8515625" style="0" customWidth="1"/>
    <col min="14594" max="14594" width="0.9921875" style="0" customWidth="1"/>
    <col min="14595" max="14595" width="16.140625" style="0" customWidth="1"/>
    <col min="14596" max="14596" width="0.2890625" style="0" customWidth="1"/>
    <col min="14597" max="14597" width="15.57421875" style="0" bestFit="1" customWidth="1"/>
    <col min="14598" max="14598" width="0.2890625" style="0" customWidth="1"/>
    <col min="14599" max="14599" width="15.57421875" style="0" customWidth="1"/>
    <col min="14849" max="14849" width="57.8515625" style="0" customWidth="1"/>
    <col min="14850" max="14850" width="0.9921875" style="0" customWidth="1"/>
    <col min="14851" max="14851" width="16.140625" style="0" customWidth="1"/>
    <col min="14852" max="14852" width="0.2890625" style="0" customWidth="1"/>
    <col min="14853" max="14853" width="15.57421875" style="0" bestFit="1" customWidth="1"/>
    <col min="14854" max="14854" width="0.2890625" style="0" customWidth="1"/>
    <col min="14855" max="14855" width="15.57421875" style="0" customWidth="1"/>
    <col min="15105" max="15105" width="57.8515625" style="0" customWidth="1"/>
    <col min="15106" max="15106" width="0.9921875" style="0" customWidth="1"/>
    <col min="15107" max="15107" width="16.140625" style="0" customWidth="1"/>
    <col min="15108" max="15108" width="0.2890625" style="0" customWidth="1"/>
    <col min="15109" max="15109" width="15.57421875" style="0" bestFit="1" customWidth="1"/>
    <col min="15110" max="15110" width="0.2890625" style="0" customWidth="1"/>
    <col min="15111" max="15111" width="15.57421875" style="0" customWidth="1"/>
    <col min="15361" max="15361" width="57.8515625" style="0" customWidth="1"/>
    <col min="15362" max="15362" width="0.9921875" style="0" customWidth="1"/>
    <col min="15363" max="15363" width="16.140625" style="0" customWidth="1"/>
    <col min="15364" max="15364" width="0.2890625" style="0" customWidth="1"/>
    <col min="15365" max="15365" width="15.57421875" style="0" bestFit="1" customWidth="1"/>
    <col min="15366" max="15366" width="0.2890625" style="0" customWidth="1"/>
    <col min="15367" max="15367" width="15.57421875" style="0" customWidth="1"/>
    <col min="15617" max="15617" width="57.8515625" style="0" customWidth="1"/>
    <col min="15618" max="15618" width="0.9921875" style="0" customWidth="1"/>
    <col min="15619" max="15619" width="16.140625" style="0" customWidth="1"/>
    <col min="15620" max="15620" width="0.2890625" style="0" customWidth="1"/>
    <col min="15621" max="15621" width="15.57421875" style="0" bestFit="1" customWidth="1"/>
    <col min="15622" max="15622" width="0.2890625" style="0" customWidth="1"/>
    <col min="15623" max="15623" width="15.57421875" style="0" customWidth="1"/>
    <col min="15873" max="15873" width="57.8515625" style="0" customWidth="1"/>
    <col min="15874" max="15874" width="0.9921875" style="0" customWidth="1"/>
    <col min="15875" max="15875" width="16.140625" style="0" customWidth="1"/>
    <col min="15876" max="15876" width="0.2890625" style="0" customWidth="1"/>
    <col min="15877" max="15877" width="15.57421875" style="0" bestFit="1" customWidth="1"/>
    <col min="15878" max="15878" width="0.2890625" style="0" customWidth="1"/>
    <col min="15879" max="15879" width="15.57421875" style="0" customWidth="1"/>
    <col min="16129" max="16129" width="57.8515625" style="0" customWidth="1"/>
    <col min="16130" max="16130" width="0.9921875" style="0" customWidth="1"/>
    <col min="16131" max="16131" width="16.140625" style="0" customWidth="1"/>
    <col min="16132" max="16132" width="0.2890625" style="0" customWidth="1"/>
    <col min="16133" max="16133" width="15.57421875" style="0" bestFit="1" customWidth="1"/>
    <col min="16134" max="16134" width="0.2890625" style="0" customWidth="1"/>
    <col min="16135" max="16135" width="15.57421875" style="0" customWidth="1"/>
  </cols>
  <sheetData>
    <row r="1" spans="1:7" ht="13.2">
      <c r="A1" s="206" t="s">
        <v>226</v>
      </c>
      <c r="B1" s="206"/>
      <c r="C1" s="206"/>
      <c r="D1" s="206"/>
      <c r="E1" s="206"/>
      <c r="F1" s="206"/>
      <c r="G1" s="206"/>
    </row>
    <row r="2" spans="1:7" ht="12" customHeight="1">
      <c r="A2" s="206"/>
      <c r="B2" s="206"/>
      <c r="C2" s="206"/>
      <c r="D2" s="206"/>
      <c r="E2" s="206"/>
      <c r="F2" s="206"/>
      <c r="G2" s="206"/>
    </row>
    <row r="3" spans="1:7" ht="10.5" customHeight="1">
      <c r="A3" s="206"/>
      <c r="B3" s="206"/>
      <c r="C3" s="206"/>
      <c r="D3" s="206"/>
      <c r="E3" s="206"/>
      <c r="F3" s="206"/>
      <c r="G3" s="206"/>
    </row>
    <row r="4" spans="1:7" ht="12" customHeight="1">
      <c r="A4" s="206"/>
      <c r="B4" s="206"/>
      <c r="C4" s="206"/>
      <c r="D4" s="206"/>
      <c r="E4" s="206"/>
      <c r="F4" s="206"/>
      <c r="G4" s="206"/>
    </row>
    <row r="5" ht="5.1" customHeight="1"/>
    <row r="6" ht="2.1" customHeight="1"/>
    <row r="7" spans="1:7" s="85" customFormat="1" ht="13.5" customHeight="1">
      <c r="A7" s="82" t="s">
        <v>1</v>
      </c>
      <c r="B7" s="20"/>
      <c r="C7" s="207" t="s">
        <v>227</v>
      </c>
      <c r="D7" s="20"/>
      <c r="E7" s="83" t="s">
        <v>228</v>
      </c>
      <c r="F7" s="84"/>
      <c r="G7" s="209" t="s">
        <v>229</v>
      </c>
    </row>
    <row r="8" spans="1:7" s="85" customFormat="1" ht="9.75" customHeight="1">
      <c r="A8" s="86"/>
      <c r="B8" s="22"/>
      <c r="C8" s="208"/>
      <c r="D8" s="22"/>
      <c r="E8" s="22"/>
      <c r="F8" s="87"/>
      <c r="G8" s="210"/>
    </row>
    <row r="9" spans="1:7" ht="9.75" customHeight="1">
      <c r="A9" s="88" t="s">
        <v>230</v>
      </c>
      <c r="B9" s="3"/>
      <c r="C9" s="89">
        <f>+C10+C11+C12</f>
        <v>27934752888</v>
      </c>
      <c r="D9" s="3"/>
      <c r="E9" s="90">
        <f>+E10+E11+E12</f>
        <v>25957891572.25</v>
      </c>
      <c r="G9" s="90">
        <f>+G10+G11+G12</f>
        <v>25957891572.25</v>
      </c>
    </row>
    <row r="10" spans="1:7" ht="9.75" customHeight="1">
      <c r="A10" s="91" t="s">
        <v>231</v>
      </c>
      <c r="B10" s="3"/>
      <c r="C10" s="92">
        <v>13176603269</v>
      </c>
      <c r="D10" s="3"/>
      <c r="E10" s="93">
        <v>12784602705.95</v>
      </c>
      <c r="G10" s="93">
        <v>12784602705.95</v>
      </c>
    </row>
    <row r="11" spans="1:7" ht="9.75" customHeight="1">
      <c r="A11" s="91" t="s">
        <v>232</v>
      </c>
      <c r="B11" s="3"/>
      <c r="C11" s="92">
        <v>15049982560</v>
      </c>
      <c r="D11" s="3"/>
      <c r="E11" s="93">
        <v>13241096775.8</v>
      </c>
      <c r="G11" s="93">
        <v>13241096775.8</v>
      </c>
    </row>
    <row r="12" spans="1:7" ht="9.75" customHeight="1">
      <c r="A12" s="91" t="s">
        <v>233</v>
      </c>
      <c r="B12" s="3"/>
      <c r="C12" s="92">
        <f>+C52</f>
        <v>-291832941</v>
      </c>
      <c r="D12" s="3"/>
      <c r="E12" s="93">
        <f>+E52</f>
        <v>-67807909.5</v>
      </c>
      <c r="G12" s="93">
        <f>+G52</f>
        <v>-67807909.5</v>
      </c>
    </row>
    <row r="13" spans="1:7" ht="6" customHeight="1">
      <c r="A13" s="10"/>
      <c r="B13" s="3"/>
      <c r="D13" s="3"/>
      <c r="E13" s="3"/>
      <c r="G13" s="3"/>
    </row>
    <row r="14" spans="1:7" ht="9.75" customHeight="1">
      <c r="A14" s="88" t="s">
        <v>234</v>
      </c>
      <c r="B14" s="3"/>
      <c r="C14" s="89">
        <f>+C15+C16</f>
        <v>27934752888</v>
      </c>
      <c r="D14" s="3"/>
      <c r="E14" s="90">
        <f>+E15+E16</f>
        <v>23942594150.23</v>
      </c>
      <c r="G14" s="90">
        <f>+G15+G16</f>
        <v>23485601994.14</v>
      </c>
    </row>
    <row r="15" spans="1:7" ht="9.75" customHeight="1">
      <c r="A15" s="91" t="s">
        <v>235</v>
      </c>
      <c r="B15" s="3"/>
      <c r="C15" s="92">
        <v>12980705566</v>
      </c>
      <c r="D15" s="3"/>
      <c r="E15" s="93">
        <v>11231276229.83</v>
      </c>
      <c r="G15" s="93">
        <v>10776470170.23</v>
      </c>
    </row>
    <row r="16" spans="1:7" ht="9.75" customHeight="1">
      <c r="A16" s="91" t="s">
        <v>236</v>
      </c>
      <c r="B16" s="3"/>
      <c r="C16" s="92">
        <v>14954047322</v>
      </c>
      <c r="D16" s="3"/>
      <c r="E16" s="93">
        <v>12711317920.4</v>
      </c>
      <c r="G16" s="93">
        <v>12709131823.91</v>
      </c>
    </row>
    <row r="17" spans="1:7" ht="6" customHeight="1">
      <c r="A17" s="10"/>
      <c r="B17" s="3"/>
      <c r="D17" s="3"/>
      <c r="E17" s="3"/>
      <c r="G17" s="3"/>
    </row>
    <row r="18" spans="1:7" ht="9.75" customHeight="1">
      <c r="A18" s="88" t="s">
        <v>237</v>
      </c>
      <c r="B18" s="3"/>
      <c r="C18" s="211"/>
      <c r="D18" s="212"/>
      <c r="E18" s="90">
        <f>+E20+E22</f>
        <v>744669264.66</v>
      </c>
      <c r="G18" s="90">
        <f>+G20+G22</f>
        <v>744669264.66</v>
      </c>
    </row>
    <row r="19" spans="1:7" ht="12.75" customHeight="1" hidden="1">
      <c r="A19" s="94"/>
      <c r="B19" s="3"/>
      <c r="C19" s="95"/>
      <c r="D19" s="3"/>
      <c r="E19" s="96"/>
      <c r="G19" s="97"/>
    </row>
    <row r="20" spans="1:7" ht="9.75" customHeight="1">
      <c r="A20" s="91" t="s">
        <v>238</v>
      </c>
      <c r="B20" s="3"/>
      <c r="C20" s="98"/>
      <c r="D20" s="99"/>
      <c r="E20" s="96">
        <v>394393939.2</v>
      </c>
      <c r="G20" s="97">
        <v>394393939.2</v>
      </c>
    </row>
    <row r="21" spans="1:7" ht="12.75" customHeight="1" hidden="1">
      <c r="A21" s="91"/>
      <c r="B21" s="3"/>
      <c r="C21" s="95">
        <v>0</v>
      </c>
      <c r="D21" s="3"/>
      <c r="E21" s="96"/>
      <c r="G21" s="97"/>
    </row>
    <row r="22" spans="1:7" ht="9.75" customHeight="1">
      <c r="A22" s="91" t="s">
        <v>239</v>
      </c>
      <c r="B22" s="3"/>
      <c r="C22" s="98"/>
      <c r="D22" s="99"/>
      <c r="E22" s="96">
        <v>350275325.46</v>
      </c>
      <c r="G22" s="97">
        <v>350275325.46</v>
      </c>
    </row>
    <row r="23" spans="1:7" ht="6" customHeight="1">
      <c r="A23" s="10"/>
      <c r="B23" s="3"/>
      <c r="D23" s="3"/>
      <c r="E23" s="3"/>
      <c r="G23" s="3"/>
    </row>
    <row r="24" spans="1:7" ht="9.75" customHeight="1">
      <c r="A24" s="88" t="s">
        <v>240</v>
      </c>
      <c r="B24" s="3"/>
      <c r="C24" s="89">
        <f>+C9-C14</f>
        <v>0</v>
      </c>
      <c r="D24" s="3"/>
      <c r="E24" s="90">
        <f>+E9-E14+E18</f>
        <v>2759966686.6800003</v>
      </c>
      <c r="F24">
        <f>+F9-F14+F18</f>
        <v>0</v>
      </c>
      <c r="G24" s="90">
        <f>+G9-G14+G18</f>
        <v>3216958842.7700005</v>
      </c>
    </row>
    <row r="25" spans="1:7" ht="6" customHeight="1">
      <c r="A25" s="10"/>
      <c r="B25" s="3"/>
      <c r="D25" s="3"/>
      <c r="E25" s="90"/>
      <c r="G25" s="90"/>
    </row>
    <row r="26" spans="1:7" ht="9.75" customHeight="1">
      <c r="A26" s="88" t="s">
        <v>241</v>
      </c>
      <c r="B26" s="3"/>
      <c r="C26" s="89">
        <f>+C24-C12</f>
        <v>291832941</v>
      </c>
      <c r="D26" s="3"/>
      <c r="E26" s="90">
        <f>+E24-E12</f>
        <v>2827774596.1800003</v>
      </c>
      <c r="F26">
        <f>+F24-F12</f>
        <v>0</v>
      </c>
      <c r="G26" s="90">
        <f>+G24-G12</f>
        <v>3284766752.2700005</v>
      </c>
    </row>
    <row r="27" spans="1:7" ht="6" customHeight="1">
      <c r="A27" s="10"/>
      <c r="B27" s="3"/>
      <c r="D27" s="3"/>
      <c r="E27" s="3"/>
      <c r="G27" s="3"/>
    </row>
    <row r="28" spans="1:7" ht="9.75" customHeight="1">
      <c r="A28" s="88" t="s">
        <v>242</v>
      </c>
      <c r="B28" s="3"/>
      <c r="C28" s="89">
        <f>+C26</f>
        <v>291832941</v>
      </c>
      <c r="D28" s="3"/>
      <c r="E28" s="90">
        <f>+E26-E18</f>
        <v>2083105331.5200005</v>
      </c>
      <c r="G28" s="90">
        <f>+G26-G18</f>
        <v>2540097487.6100006</v>
      </c>
    </row>
    <row r="29" spans="1:7" ht="6" customHeight="1">
      <c r="A29" s="14"/>
      <c r="B29" s="15"/>
      <c r="C29" s="17"/>
      <c r="D29" s="15"/>
      <c r="E29" s="15"/>
      <c r="F29" s="17"/>
      <c r="G29" s="15"/>
    </row>
    <row r="30" ht="6.75" customHeight="1"/>
    <row r="31" ht="0.75" customHeight="1"/>
    <row r="32" spans="1:7" s="85" customFormat="1" ht="13.5" customHeight="1">
      <c r="A32" s="82" t="s">
        <v>243</v>
      </c>
      <c r="B32" s="84"/>
      <c r="C32" s="213" t="s">
        <v>244</v>
      </c>
      <c r="D32" s="20"/>
      <c r="E32" s="100" t="s">
        <v>228</v>
      </c>
      <c r="F32" s="84"/>
      <c r="G32" s="209" t="s">
        <v>245</v>
      </c>
    </row>
    <row r="33" spans="1:7" s="85" customFormat="1" ht="9.75" customHeight="1">
      <c r="A33" s="86"/>
      <c r="B33" s="87"/>
      <c r="C33" s="214"/>
      <c r="D33" s="22"/>
      <c r="E33" s="101"/>
      <c r="F33" s="87"/>
      <c r="G33" s="210"/>
    </row>
    <row r="34" spans="1:7" ht="9.75" customHeight="1">
      <c r="A34" s="102" t="s">
        <v>246</v>
      </c>
      <c r="B34" s="1"/>
      <c r="C34" s="103">
        <f>+C35+C36</f>
        <v>593949456.41</v>
      </c>
      <c r="D34" s="1"/>
      <c r="E34" s="104">
        <f>+E35+E36</f>
        <v>502839771.01</v>
      </c>
      <c r="F34" s="105"/>
      <c r="G34" s="104">
        <f>+G35+G36</f>
        <v>502839771.01</v>
      </c>
    </row>
    <row r="35" spans="1:7" ht="9.75" customHeight="1">
      <c r="A35" s="91" t="s">
        <v>247</v>
      </c>
      <c r="B35" s="3"/>
      <c r="C35" s="92">
        <v>563848194.41</v>
      </c>
      <c r="D35" s="3"/>
      <c r="E35" s="93">
        <v>475857689.43</v>
      </c>
      <c r="G35" s="93">
        <v>475857689.43</v>
      </c>
    </row>
    <row r="36" spans="1:7" ht="9.75" customHeight="1">
      <c r="A36" s="91" t="s">
        <v>248</v>
      </c>
      <c r="B36" s="3"/>
      <c r="C36" s="92">
        <v>30101262</v>
      </c>
      <c r="D36" s="3"/>
      <c r="E36" s="93">
        <v>26982081.58</v>
      </c>
      <c r="G36" s="93">
        <v>26982081.58</v>
      </c>
    </row>
    <row r="37" spans="1:7" ht="6" customHeight="1">
      <c r="A37" s="10"/>
      <c r="B37" s="3"/>
      <c r="D37" s="3"/>
      <c r="E37" s="3"/>
      <c r="G37" s="3"/>
    </row>
    <row r="38" spans="1:7" ht="9.75" customHeight="1">
      <c r="A38" s="88" t="s">
        <v>249</v>
      </c>
      <c r="B38" s="3"/>
      <c r="C38" s="89">
        <f>+C28+C34</f>
        <v>885782397.41</v>
      </c>
      <c r="D38" s="3"/>
      <c r="E38" s="90">
        <f>+E28+E34</f>
        <v>2585945102.5300007</v>
      </c>
      <c r="G38" s="90">
        <f>+G28+G34</f>
        <v>3042937258.620001</v>
      </c>
    </row>
    <row r="39" spans="1:7" ht="6" customHeight="1">
      <c r="A39" s="14"/>
      <c r="B39" s="15"/>
      <c r="C39" s="17"/>
      <c r="D39" s="15"/>
      <c r="E39" s="15"/>
      <c r="F39" s="17"/>
      <c r="G39" s="15"/>
    </row>
    <row r="40" ht="6.75" customHeight="1"/>
    <row r="41" ht="0.75" customHeight="1"/>
    <row r="42" spans="1:7" s="85" customFormat="1" ht="13.5" customHeight="1">
      <c r="A42" s="82" t="s">
        <v>243</v>
      </c>
      <c r="B42" s="20"/>
      <c r="C42" s="207" t="s">
        <v>250</v>
      </c>
      <c r="D42" s="20"/>
      <c r="E42" s="83" t="s">
        <v>228</v>
      </c>
      <c r="F42" s="84"/>
      <c r="G42" s="209" t="s">
        <v>229</v>
      </c>
    </row>
    <row r="43" spans="1:7" s="85" customFormat="1" ht="9.75" customHeight="1">
      <c r="A43" s="86"/>
      <c r="B43" s="22"/>
      <c r="C43" s="208"/>
      <c r="D43" s="22"/>
      <c r="E43" s="22"/>
      <c r="F43" s="87"/>
      <c r="G43" s="210"/>
    </row>
    <row r="44" spans="1:7" ht="9.75" customHeight="1">
      <c r="A44" s="88" t="s">
        <v>251</v>
      </c>
      <c r="B44" s="3"/>
      <c r="C44" s="89">
        <f>+C45+C46</f>
        <v>0</v>
      </c>
      <c r="D44" s="3"/>
      <c r="E44" s="90">
        <f>+E45+E46</f>
        <v>0</v>
      </c>
      <c r="G44" s="90">
        <f>+G45+G46</f>
        <v>0</v>
      </c>
    </row>
    <row r="45" spans="1:7" ht="9.75" customHeight="1">
      <c r="A45" s="91" t="s">
        <v>252</v>
      </c>
      <c r="B45" s="3"/>
      <c r="C45" s="92">
        <v>0</v>
      </c>
      <c r="D45" s="3"/>
      <c r="E45" s="93">
        <v>0</v>
      </c>
      <c r="G45" s="93">
        <v>0</v>
      </c>
    </row>
    <row r="46" spans="1:7" ht="9.75" customHeight="1">
      <c r="A46" s="91" t="s">
        <v>253</v>
      </c>
      <c r="B46" s="3"/>
      <c r="C46" s="92">
        <v>0</v>
      </c>
      <c r="D46" s="3"/>
      <c r="E46" s="93">
        <v>0</v>
      </c>
      <c r="G46" s="93">
        <v>0</v>
      </c>
    </row>
    <row r="47" spans="1:7" ht="6" customHeight="1">
      <c r="A47" s="10"/>
      <c r="B47" s="3"/>
      <c r="D47" s="3"/>
      <c r="E47" s="3"/>
      <c r="G47" s="3"/>
    </row>
    <row r="48" spans="1:7" ht="9.75" customHeight="1">
      <c r="A48" s="88" t="s">
        <v>254</v>
      </c>
      <c r="B48" s="3"/>
      <c r="C48" s="89">
        <f>+C49+C50</f>
        <v>291832941</v>
      </c>
      <c r="D48" s="3"/>
      <c r="E48" s="90">
        <f>+E49+E50</f>
        <v>67807909.5</v>
      </c>
      <c r="G48" s="90">
        <f>+G49+G50</f>
        <v>67807909.5</v>
      </c>
    </row>
    <row r="49" spans="1:7" ht="9.75" customHeight="1">
      <c r="A49" s="91" t="s">
        <v>255</v>
      </c>
      <c r="B49" s="3"/>
      <c r="C49" s="92">
        <v>195897703</v>
      </c>
      <c r="D49" s="3"/>
      <c r="E49" s="93">
        <v>8705721.5</v>
      </c>
      <c r="G49" s="93">
        <v>8705721.5</v>
      </c>
    </row>
    <row r="50" spans="1:7" ht="9.75" customHeight="1">
      <c r="A50" s="91" t="s">
        <v>256</v>
      </c>
      <c r="B50" s="3"/>
      <c r="C50" s="92">
        <v>95935238</v>
      </c>
      <c r="D50" s="3"/>
      <c r="E50" s="93">
        <v>59102188</v>
      </c>
      <c r="G50" s="93">
        <v>59102188</v>
      </c>
    </row>
    <row r="51" spans="1:7" ht="6" customHeight="1">
      <c r="A51" s="10"/>
      <c r="B51" s="3"/>
      <c r="D51" s="3"/>
      <c r="E51" s="3"/>
      <c r="G51" s="3"/>
    </row>
    <row r="52" spans="1:7" ht="9.75" customHeight="1">
      <c r="A52" s="88" t="s">
        <v>257</v>
      </c>
      <c r="B52" s="3"/>
      <c r="C52" s="89">
        <f>+C44-C48</f>
        <v>-291832941</v>
      </c>
      <c r="D52" s="3"/>
      <c r="E52" s="90">
        <f>+E44-E48</f>
        <v>-67807909.5</v>
      </c>
      <c r="G52" s="90">
        <f>+G44-G48</f>
        <v>-67807909.5</v>
      </c>
    </row>
    <row r="53" spans="1:7" ht="6" customHeight="1">
      <c r="A53" s="14"/>
      <c r="B53" s="15"/>
      <c r="C53" s="17"/>
      <c r="D53" s="15"/>
      <c r="E53" s="15"/>
      <c r="F53" s="17"/>
      <c r="G53" s="15"/>
    </row>
    <row r="54" ht="6.75" customHeight="1"/>
    <row r="55" ht="0.75" customHeight="1"/>
    <row r="56" spans="1:7" s="85" customFormat="1" ht="13.5" customHeight="1">
      <c r="A56" s="82" t="s">
        <v>243</v>
      </c>
      <c r="B56" s="20"/>
      <c r="C56" s="207" t="s">
        <v>250</v>
      </c>
      <c r="D56" s="20"/>
      <c r="E56" s="83" t="s">
        <v>228</v>
      </c>
      <c r="F56" s="84"/>
      <c r="G56" s="209" t="s">
        <v>229</v>
      </c>
    </row>
    <row r="57" spans="1:7" s="85" customFormat="1" ht="9.75" customHeight="1">
      <c r="A57" s="86"/>
      <c r="B57" s="22"/>
      <c r="C57" s="208"/>
      <c r="D57" s="22"/>
      <c r="E57" s="22"/>
      <c r="F57" s="87"/>
      <c r="G57" s="210"/>
    </row>
    <row r="58" spans="1:7" ht="9.75" customHeight="1">
      <c r="A58" s="106" t="s">
        <v>231</v>
      </c>
      <c r="B58" s="3"/>
      <c r="C58" s="92">
        <f>+C10</f>
        <v>13176603269</v>
      </c>
      <c r="D58" s="3"/>
      <c r="E58" s="93">
        <f>+E10</f>
        <v>12784602705.95</v>
      </c>
      <c r="G58" s="93">
        <f>+G10</f>
        <v>12784602705.95</v>
      </c>
    </row>
    <row r="59" spans="1:7" ht="6" customHeight="1">
      <c r="A59" s="10"/>
      <c r="B59" s="3"/>
      <c r="D59" s="3"/>
      <c r="E59" s="3"/>
      <c r="G59" s="3"/>
    </row>
    <row r="60" spans="1:7" ht="9.75" customHeight="1">
      <c r="A60" s="106" t="s">
        <v>258</v>
      </c>
      <c r="B60" s="7"/>
      <c r="C60" s="92">
        <f>+C61-C62</f>
        <v>-195897703</v>
      </c>
      <c r="D60" s="7"/>
      <c r="E60" s="93">
        <f>+E61-E62</f>
        <v>-8705721.5</v>
      </c>
      <c r="F60" s="5"/>
      <c r="G60" s="93">
        <f>+G61-G62</f>
        <v>-8705721.5</v>
      </c>
    </row>
    <row r="61" spans="1:7" ht="9.75" customHeight="1">
      <c r="A61" s="91" t="s">
        <v>252</v>
      </c>
      <c r="B61" s="3"/>
      <c r="C61" s="92">
        <f>+C45</f>
        <v>0</v>
      </c>
      <c r="D61" s="3"/>
      <c r="E61" s="93">
        <f>+E45</f>
        <v>0</v>
      </c>
      <c r="G61" s="93">
        <f>+G45</f>
        <v>0</v>
      </c>
    </row>
    <row r="62" spans="1:7" ht="9.75" customHeight="1">
      <c r="A62" s="91" t="s">
        <v>255</v>
      </c>
      <c r="B62" s="3"/>
      <c r="C62" s="92">
        <f>+C49</f>
        <v>195897703</v>
      </c>
      <c r="D62" s="3"/>
      <c r="E62" s="93">
        <f>+E49</f>
        <v>8705721.5</v>
      </c>
      <c r="G62" s="93">
        <f>+G49</f>
        <v>8705721.5</v>
      </c>
    </row>
    <row r="63" spans="1:7" ht="6" customHeight="1">
      <c r="A63" s="10"/>
      <c r="B63" s="3"/>
      <c r="D63" s="3"/>
      <c r="E63" s="3"/>
      <c r="G63" s="3"/>
    </row>
    <row r="64" spans="1:7" ht="9.75" customHeight="1">
      <c r="A64" s="106" t="s">
        <v>235</v>
      </c>
      <c r="B64" s="3"/>
      <c r="C64" s="92">
        <f>+C15</f>
        <v>12980705566</v>
      </c>
      <c r="D64" s="3"/>
      <c r="E64" s="93">
        <f>+E15</f>
        <v>11231276229.83</v>
      </c>
      <c r="G64" s="93">
        <f>+G15</f>
        <v>10776470170.23</v>
      </c>
    </row>
    <row r="65" spans="1:7" ht="6" customHeight="1">
      <c r="A65" s="10"/>
      <c r="B65" s="3"/>
      <c r="D65" s="3"/>
      <c r="E65" s="3"/>
      <c r="G65" s="3"/>
    </row>
    <row r="66" spans="1:7" ht="12.75" customHeight="1" hidden="1">
      <c r="A66" s="94"/>
      <c r="B66" s="3"/>
      <c r="C66" s="95"/>
      <c r="D66" s="3"/>
      <c r="E66" s="215">
        <f>+E20</f>
        <v>394393939.2</v>
      </c>
      <c r="G66" s="215">
        <f>+G20</f>
        <v>394393939.2</v>
      </c>
    </row>
    <row r="67" spans="1:7" ht="9.75" customHeight="1">
      <c r="A67" s="94" t="s">
        <v>238</v>
      </c>
      <c r="B67" s="3"/>
      <c r="C67" s="98"/>
      <c r="D67" s="99"/>
      <c r="E67" s="215"/>
      <c r="G67" s="215"/>
    </row>
    <row r="68" spans="1:7" ht="6" customHeight="1">
      <c r="A68" s="10"/>
      <c r="B68" s="3"/>
      <c r="D68" s="3"/>
      <c r="E68" s="3"/>
      <c r="G68" s="3"/>
    </row>
    <row r="69" spans="1:7" ht="9.75" customHeight="1">
      <c r="A69" s="88" t="s">
        <v>259</v>
      </c>
      <c r="B69" s="3"/>
      <c r="C69" s="89">
        <f>+C58+C60-C64</f>
        <v>0</v>
      </c>
      <c r="D69" s="3"/>
      <c r="E69" s="90">
        <f>+E58+E60-E64+E66</f>
        <v>1939014693.820001</v>
      </c>
      <c r="G69" s="90">
        <f>+G58+G60-G64+G66</f>
        <v>2393820753.420001</v>
      </c>
    </row>
    <row r="70" spans="1:7" ht="6" customHeight="1">
      <c r="A70" s="10"/>
      <c r="B70" s="3"/>
      <c r="D70" s="3"/>
      <c r="E70" s="3"/>
      <c r="G70" s="3"/>
    </row>
    <row r="71" spans="1:7" ht="9.75" customHeight="1">
      <c r="A71" s="88" t="s">
        <v>260</v>
      </c>
      <c r="B71" s="3"/>
      <c r="C71" s="89">
        <f>+C69-C60</f>
        <v>195897703</v>
      </c>
      <c r="D71" s="3"/>
      <c r="E71" s="90">
        <f>+E69-E60</f>
        <v>1947720415.320001</v>
      </c>
      <c r="G71" s="90">
        <f>+G69-G60</f>
        <v>2402526474.920001</v>
      </c>
    </row>
    <row r="72" spans="1:7" ht="6" customHeight="1">
      <c r="A72" s="14"/>
      <c r="B72" s="15"/>
      <c r="C72" s="17"/>
      <c r="D72" s="15"/>
      <c r="E72" s="15"/>
      <c r="F72" s="17"/>
      <c r="G72" s="15"/>
    </row>
    <row r="73" ht="6.75" customHeight="1"/>
    <row r="74" ht="0.75" customHeight="1"/>
    <row r="75" spans="1:7" s="85" customFormat="1" ht="13.5" customHeight="1">
      <c r="A75" s="82" t="s">
        <v>243</v>
      </c>
      <c r="B75" s="20"/>
      <c r="C75" s="207" t="s">
        <v>250</v>
      </c>
      <c r="D75" s="20"/>
      <c r="E75" s="83" t="s">
        <v>228</v>
      </c>
      <c r="F75" s="84"/>
      <c r="G75" s="209" t="s">
        <v>229</v>
      </c>
    </row>
    <row r="76" spans="1:7" s="85" customFormat="1" ht="9.75" customHeight="1">
      <c r="A76" s="86"/>
      <c r="B76" s="22"/>
      <c r="C76" s="208"/>
      <c r="D76" s="22"/>
      <c r="E76" s="22"/>
      <c r="F76" s="87"/>
      <c r="G76" s="210"/>
    </row>
    <row r="77" spans="1:7" ht="9.75" customHeight="1">
      <c r="A77" s="106" t="s">
        <v>232</v>
      </c>
      <c r="B77" s="3"/>
      <c r="C77" s="92">
        <f>+C11</f>
        <v>15049982560</v>
      </c>
      <c r="D77" s="3"/>
      <c r="E77" s="93">
        <f>+E11</f>
        <v>13241096775.8</v>
      </c>
      <c r="G77" s="93">
        <f>+G11</f>
        <v>13241096775.8</v>
      </c>
    </row>
    <row r="78" spans="1:7" ht="6" customHeight="1">
      <c r="A78" s="107"/>
      <c r="B78" s="7"/>
      <c r="C78" s="5"/>
      <c r="D78" s="7"/>
      <c r="E78" s="7"/>
      <c r="F78" s="5"/>
      <c r="G78" s="7"/>
    </row>
    <row r="79" spans="1:7" ht="9.75" customHeight="1">
      <c r="A79" s="106" t="s">
        <v>261</v>
      </c>
      <c r="B79" s="7"/>
      <c r="C79" s="92">
        <f>+C80-C81</f>
        <v>-95935238</v>
      </c>
      <c r="D79" s="7"/>
      <c r="E79" s="93">
        <f>+E80-E81</f>
        <v>-59102188</v>
      </c>
      <c r="F79" s="5"/>
      <c r="G79" s="93">
        <f>+G80-G81</f>
        <v>-59102188</v>
      </c>
    </row>
    <row r="80" spans="1:7" ht="9.75" customHeight="1">
      <c r="A80" s="91" t="s">
        <v>253</v>
      </c>
      <c r="B80" s="3"/>
      <c r="C80" s="92">
        <f>+C46</f>
        <v>0</v>
      </c>
      <c r="D80" s="3"/>
      <c r="E80" s="93">
        <f>+E46</f>
        <v>0</v>
      </c>
      <c r="G80" s="93">
        <f>+G46</f>
        <v>0</v>
      </c>
    </row>
    <row r="81" spans="1:7" ht="9.75" customHeight="1">
      <c r="A81" s="91" t="s">
        <v>256</v>
      </c>
      <c r="B81" s="3"/>
      <c r="C81" s="92">
        <f>+C50</f>
        <v>95935238</v>
      </c>
      <c r="D81" s="3"/>
      <c r="E81" s="93">
        <f>+E50</f>
        <v>59102188</v>
      </c>
      <c r="G81" s="93">
        <f>+G50</f>
        <v>59102188</v>
      </c>
    </row>
    <row r="82" spans="1:7" ht="6" customHeight="1">
      <c r="A82" s="10"/>
      <c r="B82" s="3"/>
      <c r="D82" s="3"/>
      <c r="E82" s="3"/>
      <c r="G82" s="3"/>
    </row>
    <row r="83" spans="1:7" ht="9.75" customHeight="1">
      <c r="A83" s="106" t="s">
        <v>236</v>
      </c>
      <c r="B83" s="3"/>
      <c r="C83" s="92">
        <f>+C16</f>
        <v>14954047322</v>
      </c>
      <c r="D83" s="3"/>
      <c r="E83" s="93">
        <f>+E16</f>
        <v>12711317920.4</v>
      </c>
      <c r="G83" s="93">
        <f>+G16</f>
        <v>12709131823.91</v>
      </c>
    </row>
    <row r="84" spans="1:7" ht="6" customHeight="1">
      <c r="A84" s="10"/>
      <c r="B84" s="3"/>
      <c r="D84" s="3"/>
      <c r="E84" s="3"/>
      <c r="G84" s="3"/>
    </row>
    <row r="85" spans="1:7" ht="12.75" customHeight="1" hidden="1">
      <c r="A85" s="94"/>
      <c r="B85" s="3"/>
      <c r="C85" s="95">
        <v>0</v>
      </c>
      <c r="D85" s="3"/>
      <c r="E85" s="215">
        <f>+E22</f>
        <v>350275325.46</v>
      </c>
      <c r="G85" s="215">
        <f>+G22</f>
        <v>350275325.46</v>
      </c>
    </row>
    <row r="86" spans="1:7" ht="9.75" customHeight="1">
      <c r="A86" s="94" t="s">
        <v>239</v>
      </c>
      <c r="B86" s="3"/>
      <c r="C86" s="98"/>
      <c r="D86" s="99"/>
      <c r="E86" s="215"/>
      <c r="G86" s="215"/>
    </row>
    <row r="87" spans="1:7" ht="6" customHeight="1">
      <c r="A87" s="10"/>
      <c r="B87" s="3"/>
      <c r="D87" s="3"/>
      <c r="E87" s="3"/>
      <c r="G87" s="3"/>
    </row>
    <row r="88" spans="1:7" ht="9.75" customHeight="1">
      <c r="A88" s="88" t="s">
        <v>262</v>
      </c>
      <c r="B88" s="3"/>
      <c r="C88" s="89">
        <f>+C77+C79-C83+C85</f>
        <v>0</v>
      </c>
      <c r="D88" s="3">
        <f>+D77+D79-D83+D85</f>
        <v>0</v>
      </c>
      <c r="E88" s="90">
        <f>+E77+E79-E83+E85</f>
        <v>820951992.8599997</v>
      </c>
      <c r="F88">
        <f>+F77+F79-F83+F85</f>
        <v>0</v>
      </c>
      <c r="G88" s="90">
        <f>+G77+G79-G83+G85</f>
        <v>823138089.3499994</v>
      </c>
    </row>
    <row r="89" spans="1:7" ht="6" customHeight="1">
      <c r="A89" s="10"/>
      <c r="B89" s="3"/>
      <c r="D89" s="3"/>
      <c r="E89" s="3"/>
      <c r="G89" s="3"/>
    </row>
    <row r="90" spans="1:7" ht="9.75" customHeight="1">
      <c r="A90" s="88" t="s">
        <v>263</v>
      </c>
      <c r="B90" s="3"/>
      <c r="C90" s="89">
        <f>+C88-C79</f>
        <v>95935238</v>
      </c>
      <c r="D90" s="3">
        <f>+D88-D79</f>
        <v>0</v>
      </c>
      <c r="E90" s="90">
        <f>+E88-E79</f>
        <v>880054180.8599997</v>
      </c>
      <c r="F90">
        <f>+F88-F79</f>
        <v>0</v>
      </c>
      <c r="G90" s="90">
        <f>+G88-G79</f>
        <v>882240277.3499994</v>
      </c>
    </row>
    <row r="91" spans="1:7" ht="6" customHeight="1">
      <c r="A91" s="14"/>
      <c r="B91" s="15"/>
      <c r="C91" s="17"/>
      <c r="D91" s="15"/>
      <c r="E91" s="15"/>
      <c r="F91" s="17"/>
      <c r="G91" s="15"/>
    </row>
    <row r="93" spans="5:7" ht="12.75" customHeight="1">
      <c r="E93" s="31"/>
      <c r="F93" s="31"/>
      <c r="G93" s="31"/>
    </row>
  </sheetData>
  <mergeCells count="16"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  <mergeCell ref="A1:G4"/>
    <mergeCell ref="C7:C8"/>
    <mergeCell ref="G7:G8"/>
    <mergeCell ref="C18:D18"/>
    <mergeCell ref="C32:C33"/>
    <mergeCell ref="G32:G33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19EA-38D9-4B35-9F3B-E2B7F4D5385D}">
  <sheetPr>
    <outlinePr summaryBelow="0"/>
    <pageSetUpPr fitToPage="1"/>
  </sheetPr>
  <dimension ref="A1:J85"/>
  <sheetViews>
    <sheetView showGridLines="0" view="pageBreakPreview" zoomScaleSheetLayoutView="10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  <col min="257" max="257" width="39.57421875" style="0" customWidth="1"/>
    <col min="258" max="258" width="1.28515625" style="0" customWidth="1"/>
    <col min="259" max="259" width="14.140625" style="0" customWidth="1"/>
    <col min="260" max="260" width="11.28125" style="0" customWidth="1"/>
    <col min="261" max="261" width="14.00390625" style="0" customWidth="1"/>
    <col min="262" max="262" width="12.7109375" style="0" customWidth="1"/>
    <col min="263" max="263" width="12.8515625" style="0" customWidth="1"/>
    <col min="264" max="264" width="14.140625" style="0" customWidth="1"/>
    <col min="265" max="265" width="14.8515625" style="0" bestFit="1" customWidth="1"/>
    <col min="266" max="266" width="15.8515625" style="0" bestFit="1" customWidth="1"/>
    <col min="513" max="513" width="39.57421875" style="0" customWidth="1"/>
    <col min="514" max="514" width="1.28515625" style="0" customWidth="1"/>
    <col min="515" max="515" width="14.140625" style="0" customWidth="1"/>
    <col min="516" max="516" width="11.28125" style="0" customWidth="1"/>
    <col min="517" max="517" width="14.00390625" style="0" customWidth="1"/>
    <col min="518" max="518" width="12.7109375" style="0" customWidth="1"/>
    <col min="519" max="519" width="12.8515625" style="0" customWidth="1"/>
    <col min="520" max="520" width="14.140625" style="0" customWidth="1"/>
    <col min="521" max="521" width="14.8515625" style="0" bestFit="1" customWidth="1"/>
    <col min="522" max="522" width="15.8515625" style="0" bestFit="1" customWidth="1"/>
    <col min="769" max="769" width="39.57421875" style="0" customWidth="1"/>
    <col min="770" max="770" width="1.28515625" style="0" customWidth="1"/>
    <col min="771" max="771" width="14.140625" style="0" customWidth="1"/>
    <col min="772" max="772" width="11.28125" style="0" customWidth="1"/>
    <col min="773" max="773" width="14.00390625" style="0" customWidth="1"/>
    <col min="774" max="774" width="12.7109375" style="0" customWidth="1"/>
    <col min="775" max="775" width="12.8515625" style="0" customWidth="1"/>
    <col min="776" max="776" width="14.140625" style="0" customWidth="1"/>
    <col min="777" max="777" width="14.8515625" style="0" bestFit="1" customWidth="1"/>
    <col min="778" max="778" width="15.8515625" style="0" bestFit="1" customWidth="1"/>
    <col min="1025" max="1025" width="39.57421875" style="0" customWidth="1"/>
    <col min="1026" max="1026" width="1.28515625" style="0" customWidth="1"/>
    <col min="1027" max="1027" width="14.140625" style="0" customWidth="1"/>
    <col min="1028" max="1028" width="11.28125" style="0" customWidth="1"/>
    <col min="1029" max="1029" width="14.00390625" style="0" customWidth="1"/>
    <col min="1030" max="1030" width="12.7109375" style="0" customWidth="1"/>
    <col min="1031" max="1031" width="12.8515625" style="0" customWidth="1"/>
    <col min="1032" max="1032" width="14.140625" style="0" customWidth="1"/>
    <col min="1033" max="1033" width="14.8515625" style="0" bestFit="1" customWidth="1"/>
    <col min="1034" max="1034" width="15.8515625" style="0" bestFit="1" customWidth="1"/>
    <col min="1281" max="1281" width="39.57421875" style="0" customWidth="1"/>
    <col min="1282" max="1282" width="1.28515625" style="0" customWidth="1"/>
    <col min="1283" max="1283" width="14.140625" style="0" customWidth="1"/>
    <col min="1284" max="1284" width="11.28125" style="0" customWidth="1"/>
    <col min="1285" max="1285" width="14.00390625" style="0" customWidth="1"/>
    <col min="1286" max="1286" width="12.7109375" style="0" customWidth="1"/>
    <col min="1287" max="1287" width="12.8515625" style="0" customWidth="1"/>
    <col min="1288" max="1288" width="14.140625" style="0" customWidth="1"/>
    <col min="1289" max="1289" width="14.8515625" style="0" bestFit="1" customWidth="1"/>
    <col min="1290" max="1290" width="15.8515625" style="0" bestFit="1" customWidth="1"/>
    <col min="1537" max="1537" width="39.57421875" style="0" customWidth="1"/>
    <col min="1538" max="1538" width="1.28515625" style="0" customWidth="1"/>
    <col min="1539" max="1539" width="14.140625" style="0" customWidth="1"/>
    <col min="1540" max="1540" width="11.28125" style="0" customWidth="1"/>
    <col min="1541" max="1541" width="14.00390625" style="0" customWidth="1"/>
    <col min="1542" max="1542" width="12.7109375" style="0" customWidth="1"/>
    <col min="1543" max="1543" width="12.8515625" style="0" customWidth="1"/>
    <col min="1544" max="1544" width="14.140625" style="0" customWidth="1"/>
    <col min="1545" max="1545" width="14.8515625" style="0" bestFit="1" customWidth="1"/>
    <col min="1546" max="1546" width="15.8515625" style="0" bestFit="1" customWidth="1"/>
    <col min="1793" max="1793" width="39.57421875" style="0" customWidth="1"/>
    <col min="1794" max="1794" width="1.28515625" style="0" customWidth="1"/>
    <col min="1795" max="1795" width="14.140625" style="0" customWidth="1"/>
    <col min="1796" max="1796" width="11.28125" style="0" customWidth="1"/>
    <col min="1797" max="1797" width="14.00390625" style="0" customWidth="1"/>
    <col min="1798" max="1798" width="12.7109375" style="0" customWidth="1"/>
    <col min="1799" max="1799" width="12.8515625" style="0" customWidth="1"/>
    <col min="1800" max="1800" width="14.140625" style="0" customWidth="1"/>
    <col min="1801" max="1801" width="14.8515625" style="0" bestFit="1" customWidth="1"/>
    <col min="1802" max="1802" width="15.8515625" style="0" bestFit="1" customWidth="1"/>
    <col min="2049" max="2049" width="39.57421875" style="0" customWidth="1"/>
    <col min="2050" max="2050" width="1.28515625" style="0" customWidth="1"/>
    <col min="2051" max="2051" width="14.140625" style="0" customWidth="1"/>
    <col min="2052" max="2052" width="11.28125" style="0" customWidth="1"/>
    <col min="2053" max="2053" width="14.00390625" style="0" customWidth="1"/>
    <col min="2054" max="2054" width="12.7109375" style="0" customWidth="1"/>
    <col min="2055" max="2055" width="12.8515625" style="0" customWidth="1"/>
    <col min="2056" max="2056" width="14.140625" style="0" customWidth="1"/>
    <col min="2057" max="2057" width="14.8515625" style="0" bestFit="1" customWidth="1"/>
    <col min="2058" max="2058" width="15.8515625" style="0" bestFit="1" customWidth="1"/>
    <col min="2305" max="2305" width="39.57421875" style="0" customWidth="1"/>
    <col min="2306" max="2306" width="1.28515625" style="0" customWidth="1"/>
    <col min="2307" max="2307" width="14.140625" style="0" customWidth="1"/>
    <col min="2308" max="2308" width="11.28125" style="0" customWidth="1"/>
    <col min="2309" max="2309" width="14.00390625" style="0" customWidth="1"/>
    <col min="2310" max="2310" width="12.7109375" style="0" customWidth="1"/>
    <col min="2311" max="2311" width="12.8515625" style="0" customWidth="1"/>
    <col min="2312" max="2312" width="14.140625" style="0" customWidth="1"/>
    <col min="2313" max="2313" width="14.8515625" style="0" bestFit="1" customWidth="1"/>
    <col min="2314" max="2314" width="15.8515625" style="0" bestFit="1" customWidth="1"/>
    <col min="2561" max="2561" width="39.57421875" style="0" customWidth="1"/>
    <col min="2562" max="2562" width="1.28515625" style="0" customWidth="1"/>
    <col min="2563" max="2563" width="14.140625" style="0" customWidth="1"/>
    <col min="2564" max="2564" width="11.28125" style="0" customWidth="1"/>
    <col min="2565" max="2565" width="14.00390625" style="0" customWidth="1"/>
    <col min="2566" max="2566" width="12.7109375" style="0" customWidth="1"/>
    <col min="2567" max="2567" width="12.8515625" style="0" customWidth="1"/>
    <col min="2568" max="2568" width="14.140625" style="0" customWidth="1"/>
    <col min="2569" max="2569" width="14.8515625" style="0" bestFit="1" customWidth="1"/>
    <col min="2570" max="2570" width="15.8515625" style="0" bestFit="1" customWidth="1"/>
    <col min="2817" max="2817" width="39.57421875" style="0" customWidth="1"/>
    <col min="2818" max="2818" width="1.28515625" style="0" customWidth="1"/>
    <col min="2819" max="2819" width="14.140625" style="0" customWidth="1"/>
    <col min="2820" max="2820" width="11.28125" style="0" customWidth="1"/>
    <col min="2821" max="2821" width="14.00390625" style="0" customWidth="1"/>
    <col min="2822" max="2822" width="12.7109375" style="0" customWidth="1"/>
    <col min="2823" max="2823" width="12.8515625" style="0" customWidth="1"/>
    <col min="2824" max="2824" width="14.140625" style="0" customWidth="1"/>
    <col min="2825" max="2825" width="14.8515625" style="0" bestFit="1" customWidth="1"/>
    <col min="2826" max="2826" width="15.8515625" style="0" bestFit="1" customWidth="1"/>
    <col min="3073" max="3073" width="39.57421875" style="0" customWidth="1"/>
    <col min="3074" max="3074" width="1.28515625" style="0" customWidth="1"/>
    <col min="3075" max="3075" width="14.140625" style="0" customWidth="1"/>
    <col min="3076" max="3076" width="11.28125" style="0" customWidth="1"/>
    <col min="3077" max="3077" width="14.00390625" style="0" customWidth="1"/>
    <col min="3078" max="3078" width="12.7109375" style="0" customWidth="1"/>
    <col min="3079" max="3079" width="12.8515625" style="0" customWidth="1"/>
    <col min="3080" max="3080" width="14.140625" style="0" customWidth="1"/>
    <col min="3081" max="3081" width="14.8515625" style="0" bestFit="1" customWidth="1"/>
    <col min="3082" max="3082" width="15.8515625" style="0" bestFit="1" customWidth="1"/>
    <col min="3329" max="3329" width="39.57421875" style="0" customWidth="1"/>
    <col min="3330" max="3330" width="1.28515625" style="0" customWidth="1"/>
    <col min="3331" max="3331" width="14.140625" style="0" customWidth="1"/>
    <col min="3332" max="3332" width="11.28125" style="0" customWidth="1"/>
    <col min="3333" max="3333" width="14.00390625" style="0" customWidth="1"/>
    <col min="3334" max="3334" width="12.7109375" style="0" customWidth="1"/>
    <col min="3335" max="3335" width="12.8515625" style="0" customWidth="1"/>
    <col min="3336" max="3336" width="14.140625" style="0" customWidth="1"/>
    <col min="3337" max="3337" width="14.8515625" style="0" bestFit="1" customWidth="1"/>
    <col min="3338" max="3338" width="15.8515625" style="0" bestFit="1" customWidth="1"/>
    <col min="3585" max="3585" width="39.57421875" style="0" customWidth="1"/>
    <col min="3586" max="3586" width="1.28515625" style="0" customWidth="1"/>
    <col min="3587" max="3587" width="14.140625" style="0" customWidth="1"/>
    <col min="3588" max="3588" width="11.28125" style="0" customWidth="1"/>
    <col min="3589" max="3589" width="14.00390625" style="0" customWidth="1"/>
    <col min="3590" max="3590" width="12.7109375" style="0" customWidth="1"/>
    <col min="3591" max="3591" width="12.8515625" style="0" customWidth="1"/>
    <col min="3592" max="3592" width="14.140625" style="0" customWidth="1"/>
    <col min="3593" max="3593" width="14.8515625" style="0" bestFit="1" customWidth="1"/>
    <col min="3594" max="3594" width="15.8515625" style="0" bestFit="1" customWidth="1"/>
    <col min="3841" max="3841" width="39.57421875" style="0" customWidth="1"/>
    <col min="3842" max="3842" width="1.28515625" style="0" customWidth="1"/>
    <col min="3843" max="3843" width="14.140625" style="0" customWidth="1"/>
    <col min="3844" max="3844" width="11.28125" style="0" customWidth="1"/>
    <col min="3845" max="3845" width="14.00390625" style="0" customWidth="1"/>
    <col min="3846" max="3846" width="12.7109375" style="0" customWidth="1"/>
    <col min="3847" max="3847" width="12.8515625" style="0" customWidth="1"/>
    <col min="3848" max="3848" width="14.140625" style="0" customWidth="1"/>
    <col min="3849" max="3849" width="14.8515625" style="0" bestFit="1" customWidth="1"/>
    <col min="3850" max="3850" width="15.8515625" style="0" bestFit="1" customWidth="1"/>
    <col min="4097" max="4097" width="39.57421875" style="0" customWidth="1"/>
    <col min="4098" max="4098" width="1.28515625" style="0" customWidth="1"/>
    <col min="4099" max="4099" width="14.140625" style="0" customWidth="1"/>
    <col min="4100" max="4100" width="11.28125" style="0" customWidth="1"/>
    <col min="4101" max="4101" width="14.00390625" style="0" customWidth="1"/>
    <col min="4102" max="4102" width="12.7109375" style="0" customWidth="1"/>
    <col min="4103" max="4103" width="12.8515625" style="0" customWidth="1"/>
    <col min="4104" max="4104" width="14.140625" style="0" customWidth="1"/>
    <col min="4105" max="4105" width="14.8515625" style="0" bestFit="1" customWidth="1"/>
    <col min="4106" max="4106" width="15.8515625" style="0" bestFit="1" customWidth="1"/>
    <col min="4353" max="4353" width="39.57421875" style="0" customWidth="1"/>
    <col min="4354" max="4354" width="1.28515625" style="0" customWidth="1"/>
    <col min="4355" max="4355" width="14.140625" style="0" customWidth="1"/>
    <col min="4356" max="4356" width="11.28125" style="0" customWidth="1"/>
    <col min="4357" max="4357" width="14.00390625" style="0" customWidth="1"/>
    <col min="4358" max="4358" width="12.7109375" style="0" customWidth="1"/>
    <col min="4359" max="4359" width="12.8515625" style="0" customWidth="1"/>
    <col min="4360" max="4360" width="14.140625" style="0" customWidth="1"/>
    <col min="4361" max="4361" width="14.8515625" style="0" bestFit="1" customWidth="1"/>
    <col min="4362" max="4362" width="15.8515625" style="0" bestFit="1" customWidth="1"/>
    <col min="4609" max="4609" width="39.57421875" style="0" customWidth="1"/>
    <col min="4610" max="4610" width="1.28515625" style="0" customWidth="1"/>
    <col min="4611" max="4611" width="14.140625" style="0" customWidth="1"/>
    <col min="4612" max="4612" width="11.28125" style="0" customWidth="1"/>
    <col min="4613" max="4613" width="14.00390625" style="0" customWidth="1"/>
    <col min="4614" max="4614" width="12.7109375" style="0" customWidth="1"/>
    <col min="4615" max="4615" width="12.8515625" style="0" customWidth="1"/>
    <col min="4616" max="4616" width="14.140625" style="0" customWidth="1"/>
    <col min="4617" max="4617" width="14.8515625" style="0" bestFit="1" customWidth="1"/>
    <col min="4618" max="4618" width="15.8515625" style="0" bestFit="1" customWidth="1"/>
    <col min="4865" max="4865" width="39.57421875" style="0" customWidth="1"/>
    <col min="4866" max="4866" width="1.28515625" style="0" customWidth="1"/>
    <col min="4867" max="4867" width="14.140625" style="0" customWidth="1"/>
    <col min="4868" max="4868" width="11.28125" style="0" customWidth="1"/>
    <col min="4869" max="4869" width="14.00390625" style="0" customWidth="1"/>
    <col min="4870" max="4870" width="12.7109375" style="0" customWidth="1"/>
    <col min="4871" max="4871" width="12.8515625" style="0" customWidth="1"/>
    <col min="4872" max="4872" width="14.140625" style="0" customWidth="1"/>
    <col min="4873" max="4873" width="14.8515625" style="0" bestFit="1" customWidth="1"/>
    <col min="4874" max="4874" width="15.8515625" style="0" bestFit="1" customWidth="1"/>
    <col min="5121" max="5121" width="39.57421875" style="0" customWidth="1"/>
    <col min="5122" max="5122" width="1.28515625" style="0" customWidth="1"/>
    <col min="5123" max="5123" width="14.140625" style="0" customWidth="1"/>
    <col min="5124" max="5124" width="11.28125" style="0" customWidth="1"/>
    <col min="5125" max="5125" width="14.00390625" style="0" customWidth="1"/>
    <col min="5126" max="5126" width="12.7109375" style="0" customWidth="1"/>
    <col min="5127" max="5127" width="12.8515625" style="0" customWidth="1"/>
    <col min="5128" max="5128" width="14.140625" style="0" customWidth="1"/>
    <col min="5129" max="5129" width="14.8515625" style="0" bestFit="1" customWidth="1"/>
    <col min="5130" max="5130" width="15.8515625" style="0" bestFit="1" customWidth="1"/>
    <col min="5377" max="5377" width="39.57421875" style="0" customWidth="1"/>
    <col min="5378" max="5378" width="1.28515625" style="0" customWidth="1"/>
    <col min="5379" max="5379" width="14.140625" style="0" customWidth="1"/>
    <col min="5380" max="5380" width="11.28125" style="0" customWidth="1"/>
    <col min="5381" max="5381" width="14.00390625" style="0" customWidth="1"/>
    <col min="5382" max="5382" width="12.7109375" style="0" customWidth="1"/>
    <col min="5383" max="5383" width="12.8515625" style="0" customWidth="1"/>
    <col min="5384" max="5384" width="14.140625" style="0" customWidth="1"/>
    <col min="5385" max="5385" width="14.8515625" style="0" bestFit="1" customWidth="1"/>
    <col min="5386" max="5386" width="15.8515625" style="0" bestFit="1" customWidth="1"/>
    <col min="5633" max="5633" width="39.57421875" style="0" customWidth="1"/>
    <col min="5634" max="5634" width="1.28515625" style="0" customWidth="1"/>
    <col min="5635" max="5635" width="14.140625" style="0" customWidth="1"/>
    <col min="5636" max="5636" width="11.28125" style="0" customWidth="1"/>
    <col min="5637" max="5637" width="14.00390625" style="0" customWidth="1"/>
    <col min="5638" max="5638" width="12.7109375" style="0" customWidth="1"/>
    <col min="5639" max="5639" width="12.8515625" style="0" customWidth="1"/>
    <col min="5640" max="5640" width="14.140625" style="0" customWidth="1"/>
    <col min="5641" max="5641" width="14.8515625" style="0" bestFit="1" customWidth="1"/>
    <col min="5642" max="5642" width="15.8515625" style="0" bestFit="1" customWidth="1"/>
    <col min="5889" max="5889" width="39.57421875" style="0" customWidth="1"/>
    <col min="5890" max="5890" width="1.28515625" style="0" customWidth="1"/>
    <col min="5891" max="5891" width="14.140625" style="0" customWidth="1"/>
    <col min="5892" max="5892" width="11.28125" style="0" customWidth="1"/>
    <col min="5893" max="5893" width="14.00390625" style="0" customWidth="1"/>
    <col min="5894" max="5894" width="12.7109375" style="0" customWidth="1"/>
    <col min="5895" max="5895" width="12.8515625" style="0" customWidth="1"/>
    <col min="5896" max="5896" width="14.140625" style="0" customWidth="1"/>
    <col min="5897" max="5897" width="14.8515625" style="0" bestFit="1" customWidth="1"/>
    <col min="5898" max="5898" width="15.8515625" style="0" bestFit="1" customWidth="1"/>
    <col min="6145" max="6145" width="39.57421875" style="0" customWidth="1"/>
    <col min="6146" max="6146" width="1.28515625" style="0" customWidth="1"/>
    <col min="6147" max="6147" width="14.140625" style="0" customWidth="1"/>
    <col min="6148" max="6148" width="11.28125" style="0" customWidth="1"/>
    <col min="6149" max="6149" width="14.00390625" style="0" customWidth="1"/>
    <col min="6150" max="6150" width="12.7109375" style="0" customWidth="1"/>
    <col min="6151" max="6151" width="12.8515625" style="0" customWidth="1"/>
    <col min="6152" max="6152" width="14.140625" style="0" customWidth="1"/>
    <col min="6153" max="6153" width="14.8515625" style="0" bestFit="1" customWidth="1"/>
    <col min="6154" max="6154" width="15.8515625" style="0" bestFit="1" customWidth="1"/>
    <col min="6401" max="6401" width="39.57421875" style="0" customWidth="1"/>
    <col min="6402" max="6402" width="1.28515625" style="0" customWidth="1"/>
    <col min="6403" max="6403" width="14.140625" style="0" customWidth="1"/>
    <col min="6404" max="6404" width="11.28125" style="0" customWidth="1"/>
    <col min="6405" max="6405" width="14.00390625" style="0" customWidth="1"/>
    <col min="6406" max="6406" width="12.7109375" style="0" customWidth="1"/>
    <col min="6407" max="6407" width="12.8515625" style="0" customWidth="1"/>
    <col min="6408" max="6408" width="14.140625" style="0" customWidth="1"/>
    <col min="6409" max="6409" width="14.8515625" style="0" bestFit="1" customWidth="1"/>
    <col min="6410" max="6410" width="15.8515625" style="0" bestFit="1" customWidth="1"/>
    <col min="6657" max="6657" width="39.57421875" style="0" customWidth="1"/>
    <col min="6658" max="6658" width="1.28515625" style="0" customWidth="1"/>
    <col min="6659" max="6659" width="14.140625" style="0" customWidth="1"/>
    <col min="6660" max="6660" width="11.28125" style="0" customWidth="1"/>
    <col min="6661" max="6661" width="14.00390625" style="0" customWidth="1"/>
    <col min="6662" max="6662" width="12.7109375" style="0" customWidth="1"/>
    <col min="6663" max="6663" width="12.8515625" style="0" customWidth="1"/>
    <col min="6664" max="6664" width="14.140625" style="0" customWidth="1"/>
    <col min="6665" max="6665" width="14.8515625" style="0" bestFit="1" customWidth="1"/>
    <col min="6666" max="6666" width="15.8515625" style="0" bestFit="1" customWidth="1"/>
    <col min="6913" max="6913" width="39.57421875" style="0" customWidth="1"/>
    <col min="6914" max="6914" width="1.28515625" style="0" customWidth="1"/>
    <col min="6915" max="6915" width="14.140625" style="0" customWidth="1"/>
    <col min="6916" max="6916" width="11.28125" style="0" customWidth="1"/>
    <col min="6917" max="6917" width="14.00390625" style="0" customWidth="1"/>
    <col min="6918" max="6918" width="12.7109375" style="0" customWidth="1"/>
    <col min="6919" max="6919" width="12.8515625" style="0" customWidth="1"/>
    <col min="6920" max="6920" width="14.140625" style="0" customWidth="1"/>
    <col min="6921" max="6921" width="14.8515625" style="0" bestFit="1" customWidth="1"/>
    <col min="6922" max="6922" width="15.8515625" style="0" bestFit="1" customWidth="1"/>
    <col min="7169" max="7169" width="39.57421875" style="0" customWidth="1"/>
    <col min="7170" max="7170" width="1.28515625" style="0" customWidth="1"/>
    <col min="7171" max="7171" width="14.140625" style="0" customWidth="1"/>
    <col min="7172" max="7172" width="11.28125" style="0" customWidth="1"/>
    <col min="7173" max="7173" width="14.00390625" style="0" customWidth="1"/>
    <col min="7174" max="7174" width="12.7109375" style="0" customWidth="1"/>
    <col min="7175" max="7175" width="12.8515625" style="0" customWidth="1"/>
    <col min="7176" max="7176" width="14.140625" style="0" customWidth="1"/>
    <col min="7177" max="7177" width="14.8515625" style="0" bestFit="1" customWidth="1"/>
    <col min="7178" max="7178" width="15.8515625" style="0" bestFit="1" customWidth="1"/>
    <col min="7425" max="7425" width="39.57421875" style="0" customWidth="1"/>
    <col min="7426" max="7426" width="1.28515625" style="0" customWidth="1"/>
    <col min="7427" max="7427" width="14.140625" style="0" customWidth="1"/>
    <col min="7428" max="7428" width="11.28125" style="0" customWidth="1"/>
    <col min="7429" max="7429" width="14.00390625" style="0" customWidth="1"/>
    <col min="7430" max="7430" width="12.7109375" style="0" customWidth="1"/>
    <col min="7431" max="7431" width="12.8515625" style="0" customWidth="1"/>
    <col min="7432" max="7432" width="14.140625" style="0" customWidth="1"/>
    <col min="7433" max="7433" width="14.8515625" style="0" bestFit="1" customWidth="1"/>
    <col min="7434" max="7434" width="15.8515625" style="0" bestFit="1" customWidth="1"/>
    <col min="7681" max="7681" width="39.57421875" style="0" customWidth="1"/>
    <col min="7682" max="7682" width="1.28515625" style="0" customWidth="1"/>
    <col min="7683" max="7683" width="14.140625" style="0" customWidth="1"/>
    <col min="7684" max="7684" width="11.28125" style="0" customWidth="1"/>
    <col min="7685" max="7685" width="14.00390625" style="0" customWidth="1"/>
    <col min="7686" max="7686" width="12.7109375" style="0" customWidth="1"/>
    <col min="7687" max="7687" width="12.8515625" style="0" customWidth="1"/>
    <col min="7688" max="7688" width="14.140625" style="0" customWidth="1"/>
    <col min="7689" max="7689" width="14.8515625" style="0" bestFit="1" customWidth="1"/>
    <col min="7690" max="7690" width="15.8515625" style="0" bestFit="1" customWidth="1"/>
    <col min="7937" max="7937" width="39.57421875" style="0" customWidth="1"/>
    <col min="7938" max="7938" width="1.28515625" style="0" customWidth="1"/>
    <col min="7939" max="7939" width="14.140625" style="0" customWidth="1"/>
    <col min="7940" max="7940" width="11.28125" style="0" customWidth="1"/>
    <col min="7941" max="7941" width="14.00390625" style="0" customWidth="1"/>
    <col min="7942" max="7942" width="12.7109375" style="0" customWidth="1"/>
    <col min="7943" max="7943" width="12.8515625" style="0" customWidth="1"/>
    <col min="7944" max="7944" width="14.140625" style="0" customWidth="1"/>
    <col min="7945" max="7945" width="14.8515625" style="0" bestFit="1" customWidth="1"/>
    <col min="7946" max="7946" width="15.8515625" style="0" bestFit="1" customWidth="1"/>
    <col min="8193" max="8193" width="39.57421875" style="0" customWidth="1"/>
    <col min="8194" max="8194" width="1.28515625" style="0" customWidth="1"/>
    <col min="8195" max="8195" width="14.140625" style="0" customWidth="1"/>
    <col min="8196" max="8196" width="11.28125" style="0" customWidth="1"/>
    <col min="8197" max="8197" width="14.00390625" style="0" customWidth="1"/>
    <col min="8198" max="8198" width="12.7109375" style="0" customWidth="1"/>
    <col min="8199" max="8199" width="12.8515625" style="0" customWidth="1"/>
    <col min="8200" max="8200" width="14.140625" style="0" customWidth="1"/>
    <col min="8201" max="8201" width="14.8515625" style="0" bestFit="1" customWidth="1"/>
    <col min="8202" max="8202" width="15.8515625" style="0" bestFit="1" customWidth="1"/>
    <col min="8449" max="8449" width="39.57421875" style="0" customWidth="1"/>
    <col min="8450" max="8450" width="1.28515625" style="0" customWidth="1"/>
    <col min="8451" max="8451" width="14.140625" style="0" customWidth="1"/>
    <col min="8452" max="8452" width="11.28125" style="0" customWidth="1"/>
    <col min="8453" max="8453" width="14.00390625" style="0" customWidth="1"/>
    <col min="8454" max="8454" width="12.7109375" style="0" customWidth="1"/>
    <col min="8455" max="8455" width="12.8515625" style="0" customWidth="1"/>
    <col min="8456" max="8456" width="14.140625" style="0" customWidth="1"/>
    <col min="8457" max="8457" width="14.8515625" style="0" bestFit="1" customWidth="1"/>
    <col min="8458" max="8458" width="15.8515625" style="0" bestFit="1" customWidth="1"/>
    <col min="8705" max="8705" width="39.57421875" style="0" customWidth="1"/>
    <col min="8706" max="8706" width="1.28515625" style="0" customWidth="1"/>
    <col min="8707" max="8707" width="14.140625" style="0" customWidth="1"/>
    <col min="8708" max="8708" width="11.28125" style="0" customWidth="1"/>
    <col min="8709" max="8709" width="14.00390625" style="0" customWidth="1"/>
    <col min="8710" max="8710" width="12.7109375" style="0" customWidth="1"/>
    <col min="8711" max="8711" width="12.8515625" style="0" customWidth="1"/>
    <col min="8712" max="8712" width="14.140625" style="0" customWidth="1"/>
    <col min="8713" max="8713" width="14.8515625" style="0" bestFit="1" customWidth="1"/>
    <col min="8714" max="8714" width="15.8515625" style="0" bestFit="1" customWidth="1"/>
    <col min="8961" max="8961" width="39.57421875" style="0" customWidth="1"/>
    <col min="8962" max="8962" width="1.28515625" style="0" customWidth="1"/>
    <col min="8963" max="8963" width="14.140625" style="0" customWidth="1"/>
    <col min="8964" max="8964" width="11.28125" style="0" customWidth="1"/>
    <col min="8965" max="8965" width="14.00390625" style="0" customWidth="1"/>
    <col min="8966" max="8966" width="12.7109375" style="0" customWidth="1"/>
    <col min="8967" max="8967" width="12.8515625" style="0" customWidth="1"/>
    <col min="8968" max="8968" width="14.140625" style="0" customWidth="1"/>
    <col min="8969" max="8969" width="14.8515625" style="0" bestFit="1" customWidth="1"/>
    <col min="8970" max="8970" width="15.8515625" style="0" bestFit="1" customWidth="1"/>
    <col min="9217" max="9217" width="39.57421875" style="0" customWidth="1"/>
    <col min="9218" max="9218" width="1.28515625" style="0" customWidth="1"/>
    <col min="9219" max="9219" width="14.140625" style="0" customWidth="1"/>
    <col min="9220" max="9220" width="11.28125" style="0" customWidth="1"/>
    <col min="9221" max="9221" width="14.00390625" style="0" customWidth="1"/>
    <col min="9222" max="9222" width="12.7109375" style="0" customWidth="1"/>
    <col min="9223" max="9223" width="12.8515625" style="0" customWidth="1"/>
    <col min="9224" max="9224" width="14.140625" style="0" customWidth="1"/>
    <col min="9225" max="9225" width="14.8515625" style="0" bestFit="1" customWidth="1"/>
    <col min="9226" max="9226" width="15.8515625" style="0" bestFit="1" customWidth="1"/>
    <col min="9473" max="9473" width="39.57421875" style="0" customWidth="1"/>
    <col min="9474" max="9474" width="1.28515625" style="0" customWidth="1"/>
    <col min="9475" max="9475" width="14.140625" style="0" customWidth="1"/>
    <col min="9476" max="9476" width="11.28125" style="0" customWidth="1"/>
    <col min="9477" max="9477" width="14.00390625" style="0" customWidth="1"/>
    <col min="9478" max="9478" width="12.7109375" style="0" customWidth="1"/>
    <col min="9479" max="9479" width="12.8515625" style="0" customWidth="1"/>
    <col min="9480" max="9480" width="14.140625" style="0" customWidth="1"/>
    <col min="9481" max="9481" width="14.8515625" style="0" bestFit="1" customWidth="1"/>
    <col min="9482" max="9482" width="15.8515625" style="0" bestFit="1" customWidth="1"/>
    <col min="9729" max="9729" width="39.57421875" style="0" customWidth="1"/>
    <col min="9730" max="9730" width="1.28515625" style="0" customWidth="1"/>
    <col min="9731" max="9731" width="14.140625" style="0" customWidth="1"/>
    <col min="9732" max="9732" width="11.28125" style="0" customWidth="1"/>
    <col min="9733" max="9733" width="14.00390625" style="0" customWidth="1"/>
    <col min="9734" max="9734" width="12.7109375" style="0" customWidth="1"/>
    <col min="9735" max="9735" width="12.8515625" style="0" customWidth="1"/>
    <col min="9736" max="9736" width="14.140625" style="0" customWidth="1"/>
    <col min="9737" max="9737" width="14.8515625" style="0" bestFit="1" customWidth="1"/>
    <col min="9738" max="9738" width="15.8515625" style="0" bestFit="1" customWidth="1"/>
    <col min="9985" max="9985" width="39.57421875" style="0" customWidth="1"/>
    <col min="9986" max="9986" width="1.28515625" style="0" customWidth="1"/>
    <col min="9987" max="9987" width="14.140625" style="0" customWidth="1"/>
    <col min="9988" max="9988" width="11.28125" style="0" customWidth="1"/>
    <col min="9989" max="9989" width="14.00390625" style="0" customWidth="1"/>
    <col min="9990" max="9990" width="12.7109375" style="0" customWidth="1"/>
    <col min="9991" max="9991" width="12.8515625" style="0" customWidth="1"/>
    <col min="9992" max="9992" width="14.140625" style="0" customWidth="1"/>
    <col min="9993" max="9993" width="14.8515625" style="0" bestFit="1" customWidth="1"/>
    <col min="9994" max="9994" width="15.8515625" style="0" bestFit="1" customWidth="1"/>
    <col min="10241" max="10241" width="39.57421875" style="0" customWidth="1"/>
    <col min="10242" max="10242" width="1.28515625" style="0" customWidth="1"/>
    <col min="10243" max="10243" width="14.140625" style="0" customWidth="1"/>
    <col min="10244" max="10244" width="11.28125" style="0" customWidth="1"/>
    <col min="10245" max="10245" width="14.00390625" style="0" customWidth="1"/>
    <col min="10246" max="10246" width="12.7109375" style="0" customWidth="1"/>
    <col min="10247" max="10247" width="12.8515625" style="0" customWidth="1"/>
    <col min="10248" max="10248" width="14.140625" style="0" customWidth="1"/>
    <col min="10249" max="10249" width="14.8515625" style="0" bestFit="1" customWidth="1"/>
    <col min="10250" max="10250" width="15.8515625" style="0" bestFit="1" customWidth="1"/>
    <col min="10497" max="10497" width="39.57421875" style="0" customWidth="1"/>
    <col min="10498" max="10498" width="1.28515625" style="0" customWidth="1"/>
    <col min="10499" max="10499" width="14.140625" style="0" customWidth="1"/>
    <col min="10500" max="10500" width="11.28125" style="0" customWidth="1"/>
    <col min="10501" max="10501" width="14.00390625" style="0" customWidth="1"/>
    <col min="10502" max="10502" width="12.7109375" style="0" customWidth="1"/>
    <col min="10503" max="10503" width="12.8515625" style="0" customWidth="1"/>
    <col min="10504" max="10504" width="14.140625" style="0" customWidth="1"/>
    <col min="10505" max="10505" width="14.8515625" style="0" bestFit="1" customWidth="1"/>
    <col min="10506" max="10506" width="15.8515625" style="0" bestFit="1" customWidth="1"/>
    <col min="10753" max="10753" width="39.57421875" style="0" customWidth="1"/>
    <col min="10754" max="10754" width="1.28515625" style="0" customWidth="1"/>
    <col min="10755" max="10755" width="14.140625" style="0" customWidth="1"/>
    <col min="10756" max="10756" width="11.28125" style="0" customWidth="1"/>
    <col min="10757" max="10757" width="14.00390625" style="0" customWidth="1"/>
    <col min="10758" max="10758" width="12.7109375" style="0" customWidth="1"/>
    <col min="10759" max="10759" width="12.8515625" style="0" customWidth="1"/>
    <col min="10760" max="10760" width="14.140625" style="0" customWidth="1"/>
    <col min="10761" max="10761" width="14.8515625" style="0" bestFit="1" customWidth="1"/>
    <col min="10762" max="10762" width="15.8515625" style="0" bestFit="1" customWidth="1"/>
    <col min="11009" max="11009" width="39.57421875" style="0" customWidth="1"/>
    <col min="11010" max="11010" width="1.28515625" style="0" customWidth="1"/>
    <col min="11011" max="11011" width="14.140625" style="0" customWidth="1"/>
    <col min="11012" max="11012" width="11.28125" style="0" customWidth="1"/>
    <col min="11013" max="11013" width="14.00390625" style="0" customWidth="1"/>
    <col min="11014" max="11014" width="12.7109375" style="0" customWidth="1"/>
    <col min="11015" max="11015" width="12.8515625" style="0" customWidth="1"/>
    <col min="11016" max="11016" width="14.140625" style="0" customWidth="1"/>
    <col min="11017" max="11017" width="14.8515625" style="0" bestFit="1" customWidth="1"/>
    <col min="11018" max="11018" width="15.8515625" style="0" bestFit="1" customWidth="1"/>
    <col min="11265" max="11265" width="39.57421875" style="0" customWidth="1"/>
    <col min="11266" max="11266" width="1.28515625" style="0" customWidth="1"/>
    <col min="11267" max="11267" width="14.140625" style="0" customWidth="1"/>
    <col min="11268" max="11268" width="11.28125" style="0" customWidth="1"/>
    <col min="11269" max="11269" width="14.00390625" style="0" customWidth="1"/>
    <col min="11270" max="11270" width="12.7109375" style="0" customWidth="1"/>
    <col min="11271" max="11271" width="12.8515625" style="0" customWidth="1"/>
    <col min="11272" max="11272" width="14.140625" style="0" customWidth="1"/>
    <col min="11273" max="11273" width="14.8515625" style="0" bestFit="1" customWidth="1"/>
    <col min="11274" max="11274" width="15.8515625" style="0" bestFit="1" customWidth="1"/>
    <col min="11521" max="11521" width="39.57421875" style="0" customWidth="1"/>
    <col min="11522" max="11522" width="1.28515625" style="0" customWidth="1"/>
    <col min="11523" max="11523" width="14.140625" style="0" customWidth="1"/>
    <col min="11524" max="11524" width="11.28125" style="0" customWidth="1"/>
    <col min="11525" max="11525" width="14.00390625" style="0" customWidth="1"/>
    <col min="11526" max="11526" width="12.7109375" style="0" customWidth="1"/>
    <col min="11527" max="11527" width="12.8515625" style="0" customWidth="1"/>
    <col min="11528" max="11528" width="14.140625" style="0" customWidth="1"/>
    <col min="11529" max="11529" width="14.8515625" style="0" bestFit="1" customWidth="1"/>
    <col min="11530" max="11530" width="15.8515625" style="0" bestFit="1" customWidth="1"/>
    <col min="11777" max="11777" width="39.57421875" style="0" customWidth="1"/>
    <col min="11778" max="11778" width="1.28515625" style="0" customWidth="1"/>
    <col min="11779" max="11779" width="14.140625" style="0" customWidth="1"/>
    <col min="11780" max="11780" width="11.28125" style="0" customWidth="1"/>
    <col min="11781" max="11781" width="14.00390625" style="0" customWidth="1"/>
    <col min="11782" max="11782" width="12.7109375" style="0" customWidth="1"/>
    <col min="11783" max="11783" width="12.8515625" style="0" customWidth="1"/>
    <col min="11784" max="11784" width="14.140625" style="0" customWidth="1"/>
    <col min="11785" max="11785" width="14.8515625" style="0" bestFit="1" customWidth="1"/>
    <col min="11786" max="11786" width="15.8515625" style="0" bestFit="1" customWidth="1"/>
    <col min="12033" max="12033" width="39.57421875" style="0" customWidth="1"/>
    <col min="12034" max="12034" width="1.28515625" style="0" customWidth="1"/>
    <col min="12035" max="12035" width="14.140625" style="0" customWidth="1"/>
    <col min="12036" max="12036" width="11.28125" style="0" customWidth="1"/>
    <col min="12037" max="12037" width="14.00390625" style="0" customWidth="1"/>
    <col min="12038" max="12038" width="12.7109375" style="0" customWidth="1"/>
    <col min="12039" max="12039" width="12.8515625" style="0" customWidth="1"/>
    <col min="12040" max="12040" width="14.140625" style="0" customWidth="1"/>
    <col min="12041" max="12041" width="14.8515625" style="0" bestFit="1" customWidth="1"/>
    <col min="12042" max="12042" width="15.8515625" style="0" bestFit="1" customWidth="1"/>
    <col min="12289" max="12289" width="39.57421875" style="0" customWidth="1"/>
    <col min="12290" max="12290" width="1.28515625" style="0" customWidth="1"/>
    <col min="12291" max="12291" width="14.140625" style="0" customWidth="1"/>
    <col min="12292" max="12292" width="11.28125" style="0" customWidth="1"/>
    <col min="12293" max="12293" width="14.00390625" style="0" customWidth="1"/>
    <col min="12294" max="12294" width="12.7109375" style="0" customWidth="1"/>
    <col min="12295" max="12295" width="12.8515625" style="0" customWidth="1"/>
    <col min="12296" max="12296" width="14.140625" style="0" customWidth="1"/>
    <col min="12297" max="12297" width="14.8515625" style="0" bestFit="1" customWidth="1"/>
    <col min="12298" max="12298" width="15.8515625" style="0" bestFit="1" customWidth="1"/>
    <col min="12545" max="12545" width="39.57421875" style="0" customWidth="1"/>
    <col min="12546" max="12546" width="1.28515625" style="0" customWidth="1"/>
    <col min="12547" max="12547" width="14.140625" style="0" customWidth="1"/>
    <col min="12548" max="12548" width="11.28125" style="0" customWidth="1"/>
    <col min="12549" max="12549" width="14.00390625" style="0" customWidth="1"/>
    <col min="12550" max="12550" width="12.7109375" style="0" customWidth="1"/>
    <col min="12551" max="12551" width="12.8515625" style="0" customWidth="1"/>
    <col min="12552" max="12552" width="14.140625" style="0" customWidth="1"/>
    <col min="12553" max="12553" width="14.8515625" style="0" bestFit="1" customWidth="1"/>
    <col min="12554" max="12554" width="15.8515625" style="0" bestFit="1" customWidth="1"/>
    <col min="12801" max="12801" width="39.57421875" style="0" customWidth="1"/>
    <col min="12802" max="12802" width="1.28515625" style="0" customWidth="1"/>
    <col min="12803" max="12803" width="14.140625" style="0" customWidth="1"/>
    <col min="12804" max="12804" width="11.28125" style="0" customWidth="1"/>
    <col min="12805" max="12805" width="14.00390625" style="0" customWidth="1"/>
    <col min="12806" max="12806" width="12.7109375" style="0" customWidth="1"/>
    <col min="12807" max="12807" width="12.8515625" style="0" customWidth="1"/>
    <col min="12808" max="12808" width="14.140625" style="0" customWidth="1"/>
    <col min="12809" max="12809" width="14.8515625" style="0" bestFit="1" customWidth="1"/>
    <col min="12810" max="12810" width="15.8515625" style="0" bestFit="1" customWidth="1"/>
    <col min="13057" max="13057" width="39.57421875" style="0" customWidth="1"/>
    <col min="13058" max="13058" width="1.28515625" style="0" customWidth="1"/>
    <col min="13059" max="13059" width="14.140625" style="0" customWidth="1"/>
    <col min="13060" max="13060" width="11.28125" style="0" customWidth="1"/>
    <col min="13061" max="13061" width="14.00390625" style="0" customWidth="1"/>
    <col min="13062" max="13062" width="12.7109375" style="0" customWidth="1"/>
    <col min="13063" max="13063" width="12.8515625" style="0" customWidth="1"/>
    <col min="13064" max="13064" width="14.140625" style="0" customWidth="1"/>
    <col min="13065" max="13065" width="14.8515625" style="0" bestFit="1" customWidth="1"/>
    <col min="13066" max="13066" width="15.8515625" style="0" bestFit="1" customWidth="1"/>
    <col min="13313" max="13313" width="39.57421875" style="0" customWidth="1"/>
    <col min="13314" max="13314" width="1.28515625" style="0" customWidth="1"/>
    <col min="13315" max="13315" width="14.140625" style="0" customWidth="1"/>
    <col min="13316" max="13316" width="11.28125" style="0" customWidth="1"/>
    <col min="13317" max="13317" width="14.00390625" style="0" customWidth="1"/>
    <col min="13318" max="13318" width="12.7109375" style="0" customWidth="1"/>
    <col min="13319" max="13319" width="12.8515625" style="0" customWidth="1"/>
    <col min="13320" max="13320" width="14.140625" style="0" customWidth="1"/>
    <col min="13321" max="13321" width="14.8515625" style="0" bestFit="1" customWidth="1"/>
    <col min="13322" max="13322" width="15.8515625" style="0" bestFit="1" customWidth="1"/>
    <col min="13569" max="13569" width="39.57421875" style="0" customWidth="1"/>
    <col min="13570" max="13570" width="1.28515625" style="0" customWidth="1"/>
    <col min="13571" max="13571" width="14.140625" style="0" customWidth="1"/>
    <col min="13572" max="13572" width="11.28125" style="0" customWidth="1"/>
    <col min="13573" max="13573" width="14.00390625" style="0" customWidth="1"/>
    <col min="13574" max="13574" width="12.7109375" style="0" customWidth="1"/>
    <col min="13575" max="13575" width="12.8515625" style="0" customWidth="1"/>
    <col min="13576" max="13576" width="14.140625" style="0" customWidth="1"/>
    <col min="13577" max="13577" width="14.8515625" style="0" bestFit="1" customWidth="1"/>
    <col min="13578" max="13578" width="15.8515625" style="0" bestFit="1" customWidth="1"/>
    <col min="13825" max="13825" width="39.57421875" style="0" customWidth="1"/>
    <col min="13826" max="13826" width="1.28515625" style="0" customWidth="1"/>
    <col min="13827" max="13827" width="14.140625" style="0" customWidth="1"/>
    <col min="13828" max="13828" width="11.28125" style="0" customWidth="1"/>
    <col min="13829" max="13829" width="14.00390625" style="0" customWidth="1"/>
    <col min="13830" max="13830" width="12.7109375" style="0" customWidth="1"/>
    <col min="13831" max="13831" width="12.8515625" style="0" customWidth="1"/>
    <col min="13832" max="13832" width="14.140625" style="0" customWidth="1"/>
    <col min="13833" max="13833" width="14.8515625" style="0" bestFit="1" customWidth="1"/>
    <col min="13834" max="13834" width="15.8515625" style="0" bestFit="1" customWidth="1"/>
    <col min="14081" max="14081" width="39.57421875" style="0" customWidth="1"/>
    <col min="14082" max="14082" width="1.28515625" style="0" customWidth="1"/>
    <col min="14083" max="14083" width="14.140625" style="0" customWidth="1"/>
    <col min="14084" max="14084" width="11.28125" style="0" customWidth="1"/>
    <col min="14085" max="14085" width="14.00390625" style="0" customWidth="1"/>
    <col min="14086" max="14086" width="12.7109375" style="0" customWidth="1"/>
    <col min="14087" max="14087" width="12.8515625" style="0" customWidth="1"/>
    <col min="14088" max="14088" width="14.140625" style="0" customWidth="1"/>
    <col min="14089" max="14089" width="14.8515625" style="0" bestFit="1" customWidth="1"/>
    <col min="14090" max="14090" width="15.8515625" style="0" bestFit="1" customWidth="1"/>
    <col min="14337" max="14337" width="39.57421875" style="0" customWidth="1"/>
    <col min="14338" max="14338" width="1.28515625" style="0" customWidth="1"/>
    <col min="14339" max="14339" width="14.140625" style="0" customWidth="1"/>
    <col min="14340" max="14340" width="11.28125" style="0" customWidth="1"/>
    <col min="14341" max="14341" width="14.00390625" style="0" customWidth="1"/>
    <col min="14342" max="14342" width="12.7109375" style="0" customWidth="1"/>
    <col min="14343" max="14343" width="12.8515625" style="0" customWidth="1"/>
    <col min="14344" max="14344" width="14.140625" style="0" customWidth="1"/>
    <col min="14345" max="14345" width="14.8515625" style="0" bestFit="1" customWidth="1"/>
    <col min="14346" max="14346" width="15.8515625" style="0" bestFit="1" customWidth="1"/>
    <col min="14593" max="14593" width="39.57421875" style="0" customWidth="1"/>
    <col min="14594" max="14594" width="1.28515625" style="0" customWidth="1"/>
    <col min="14595" max="14595" width="14.140625" style="0" customWidth="1"/>
    <col min="14596" max="14596" width="11.28125" style="0" customWidth="1"/>
    <col min="14597" max="14597" width="14.00390625" style="0" customWidth="1"/>
    <col min="14598" max="14598" width="12.7109375" style="0" customWidth="1"/>
    <col min="14599" max="14599" width="12.8515625" style="0" customWidth="1"/>
    <col min="14600" max="14600" width="14.140625" style="0" customWidth="1"/>
    <col min="14601" max="14601" width="14.8515625" style="0" bestFit="1" customWidth="1"/>
    <col min="14602" max="14602" width="15.8515625" style="0" bestFit="1" customWidth="1"/>
    <col min="14849" max="14849" width="39.57421875" style="0" customWidth="1"/>
    <col min="14850" max="14850" width="1.28515625" style="0" customWidth="1"/>
    <col min="14851" max="14851" width="14.140625" style="0" customWidth="1"/>
    <col min="14852" max="14852" width="11.28125" style="0" customWidth="1"/>
    <col min="14853" max="14853" width="14.00390625" style="0" customWidth="1"/>
    <col min="14854" max="14854" width="12.7109375" style="0" customWidth="1"/>
    <col min="14855" max="14855" width="12.8515625" style="0" customWidth="1"/>
    <col min="14856" max="14856" width="14.140625" style="0" customWidth="1"/>
    <col min="14857" max="14857" width="14.8515625" style="0" bestFit="1" customWidth="1"/>
    <col min="14858" max="14858" width="15.8515625" style="0" bestFit="1" customWidth="1"/>
    <col min="15105" max="15105" width="39.57421875" style="0" customWidth="1"/>
    <col min="15106" max="15106" width="1.28515625" style="0" customWidth="1"/>
    <col min="15107" max="15107" width="14.140625" style="0" customWidth="1"/>
    <col min="15108" max="15108" width="11.28125" style="0" customWidth="1"/>
    <col min="15109" max="15109" width="14.00390625" style="0" customWidth="1"/>
    <col min="15110" max="15110" width="12.7109375" style="0" customWidth="1"/>
    <col min="15111" max="15111" width="12.8515625" style="0" customWidth="1"/>
    <col min="15112" max="15112" width="14.140625" style="0" customWidth="1"/>
    <col min="15113" max="15113" width="14.8515625" style="0" bestFit="1" customWidth="1"/>
    <col min="15114" max="15114" width="15.8515625" style="0" bestFit="1" customWidth="1"/>
    <col min="15361" max="15361" width="39.57421875" style="0" customWidth="1"/>
    <col min="15362" max="15362" width="1.28515625" style="0" customWidth="1"/>
    <col min="15363" max="15363" width="14.140625" style="0" customWidth="1"/>
    <col min="15364" max="15364" width="11.28125" style="0" customWidth="1"/>
    <col min="15365" max="15365" width="14.00390625" style="0" customWidth="1"/>
    <col min="15366" max="15366" width="12.7109375" style="0" customWidth="1"/>
    <col min="15367" max="15367" width="12.8515625" style="0" customWidth="1"/>
    <col min="15368" max="15368" width="14.140625" style="0" customWidth="1"/>
    <col min="15369" max="15369" width="14.8515625" style="0" bestFit="1" customWidth="1"/>
    <col min="15370" max="15370" width="15.8515625" style="0" bestFit="1" customWidth="1"/>
    <col min="15617" max="15617" width="39.57421875" style="0" customWidth="1"/>
    <col min="15618" max="15618" width="1.28515625" style="0" customWidth="1"/>
    <col min="15619" max="15619" width="14.140625" style="0" customWidth="1"/>
    <col min="15620" max="15620" width="11.28125" style="0" customWidth="1"/>
    <col min="15621" max="15621" width="14.00390625" style="0" customWidth="1"/>
    <col min="15622" max="15622" width="12.7109375" style="0" customWidth="1"/>
    <col min="15623" max="15623" width="12.8515625" style="0" customWidth="1"/>
    <col min="15624" max="15624" width="14.140625" style="0" customWidth="1"/>
    <col min="15625" max="15625" width="14.8515625" style="0" bestFit="1" customWidth="1"/>
    <col min="15626" max="15626" width="15.8515625" style="0" bestFit="1" customWidth="1"/>
    <col min="15873" max="15873" width="39.57421875" style="0" customWidth="1"/>
    <col min="15874" max="15874" width="1.28515625" style="0" customWidth="1"/>
    <col min="15875" max="15875" width="14.140625" style="0" customWidth="1"/>
    <col min="15876" max="15876" width="11.28125" style="0" customWidth="1"/>
    <col min="15877" max="15877" width="14.00390625" style="0" customWidth="1"/>
    <col min="15878" max="15878" width="12.7109375" style="0" customWidth="1"/>
    <col min="15879" max="15879" width="12.8515625" style="0" customWidth="1"/>
    <col min="15880" max="15880" width="14.140625" style="0" customWidth="1"/>
    <col min="15881" max="15881" width="14.8515625" style="0" bestFit="1" customWidth="1"/>
    <col min="15882" max="15882" width="15.8515625" style="0" bestFit="1" customWidth="1"/>
    <col min="16129" max="16129" width="39.57421875" style="0" customWidth="1"/>
    <col min="16130" max="16130" width="1.28515625" style="0" customWidth="1"/>
    <col min="16131" max="16131" width="14.140625" style="0" customWidth="1"/>
    <col min="16132" max="16132" width="11.28125" style="0" customWidth="1"/>
    <col min="16133" max="16133" width="14.00390625" style="0" customWidth="1"/>
    <col min="16134" max="16134" width="12.7109375" style="0" customWidth="1"/>
    <col min="16135" max="16135" width="12.8515625" style="0" customWidth="1"/>
    <col min="16136" max="16136" width="14.140625" style="0" customWidth="1"/>
    <col min="16137" max="16137" width="14.8515625" style="0" bestFit="1" customWidth="1"/>
    <col min="16138" max="16138" width="15.8515625" style="0" bestFit="1" customWidth="1"/>
  </cols>
  <sheetData>
    <row r="1" spans="1:8" ht="12.6" customHeight="1">
      <c r="A1" s="216" t="s">
        <v>264</v>
      </c>
      <c r="B1" s="217"/>
      <c r="C1" s="217"/>
      <c r="D1" s="217"/>
      <c r="E1" s="217"/>
      <c r="F1" s="217"/>
      <c r="G1" s="217"/>
      <c r="H1" s="218"/>
    </row>
    <row r="2" spans="1:8" ht="12" customHeight="1">
      <c r="A2" s="219"/>
      <c r="B2" s="220"/>
      <c r="C2" s="220"/>
      <c r="D2" s="220"/>
      <c r="E2" s="220"/>
      <c r="F2" s="220"/>
      <c r="G2" s="220"/>
      <c r="H2" s="221"/>
    </row>
    <row r="3" spans="1:8" ht="10.5" customHeight="1">
      <c r="A3" s="219"/>
      <c r="B3" s="220"/>
      <c r="C3" s="220"/>
      <c r="D3" s="220"/>
      <c r="E3" s="220"/>
      <c r="F3" s="220"/>
      <c r="G3" s="220"/>
      <c r="H3" s="221"/>
    </row>
    <row r="4" spans="1:8" ht="14.25" customHeight="1">
      <c r="A4" s="222"/>
      <c r="B4" s="223"/>
      <c r="C4" s="223"/>
      <c r="D4" s="223"/>
      <c r="E4" s="223"/>
      <c r="F4" s="223"/>
      <c r="G4" s="223"/>
      <c r="H4" s="224"/>
    </row>
    <row r="5" spans="1:8" ht="6.75" customHeight="1">
      <c r="A5" s="225" t="s">
        <v>265</v>
      </c>
      <c r="B5" s="84"/>
      <c r="C5" s="213" t="s">
        <v>266</v>
      </c>
      <c r="D5" s="207"/>
      <c r="E5" s="207"/>
      <c r="F5" s="207"/>
      <c r="G5" s="207"/>
      <c r="H5" s="228" t="s">
        <v>267</v>
      </c>
    </row>
    <row r="6" spans="1:8" ht="5.1" customHeight="1">
      <c r="A6" s="226"/>
      <c r="B6" s="108"/>
      <c r="C6" s="214"/>
      <c r="D6" s="208"/>
      <c r="E6" s="208"/>
      <c r="F6" s="208"/>
      <c r="G6" s="208"/>
      <c r="H6" s="229"/>
    </row>
    <row r="7" spans="1:8" ht="5.4" customHeight="1">
      <c r="A7" s="226"/>
      <c r="B7" s="108"/>
      <c r="C7" s="228" t="s">
        <v>268</v>
      </c>
      <c r="D7" s="228" t="s">
        <v>269</v>
      </c>
      <c r="E7" s="228" t="s">
        <v>270</v>
      </c>
      <c r="F7" s="228" t="s">
        <v>228</v>
      </c>
      <c r="G7" s="225" t="s">
        <v>271</v>
      </c>
      <c r="H7" s="229"/>
    </row>
    <row r="8" spans="1:8" ht="4.5" customHeight="1">
      <c r="A8" s="226"/>
      <c r="B8" s="108"/>
      <c r="C8" s="229"/>
      <c r="D8" s="229"/>
      <c r="E8" s="229"/>
      <c r="F8" s="229"/>
      <c r="G8" s="226"/>
      <c r="H8" s="229"/>
    </row>
    <row r="9" spans="1:8" ht="7.5" customHeight="1">
      <c r="A9" s="226"/>
      <c r="B9" s="108"/>
      <c r="C9" s="229"/>
      <c r="D9" s="229"/>
      <c r="E9" s="229"/>
      <c r="F9" s="229"/>
      <c r="G9" s="226"/>
      <c r="H9" s="229"/>
    </row>
    <row r="10" spans="1:8" ht="2.25" customHeight="1">
      <c r="A10" s="227"/>
      <c r="B10" s="87"/>
      <c r="C10" s="230"/>
      <c r="D10" s="230"/>
      <c r="E10" s="22"/>
      <c r="F10" s="230"/>
      <c r="G10" s="227"/>
      <c r="H10" s="230"/>
    </row>
    <row r="11" spans="1:8" ht="11.4" customHeight="1">
      <c r="A11" s="109" t="s">
        <v>272</v>
      </c>
      <c r="B11" s="1"/>
      <c r="C11" s="1"/>
      <c r="D11" s="1"/>
      <c r="E11" s="1"/>
      <c r="F11" s="1"/>
      <c r="G11" s="1"/>
      <c r="H11" s="1"/>
    </row>
    <row r="12" spans="1:8" ht="0.9" customHeight="1">
      <c r="A12" s="10"/>
      <c r="B12" s="3"/>
      <c r="C12" s="3"/>
      <c r="D12" s="3"/>
      <c r="E12" s="3"/>
      <c r="F12" s="3"/>
      <c r="G12" s="3"/>
      <c r="H12" s="3"/>
    </row>
    <row r="13" spans="1:8" ht="9.75" customHeight="1">
      <c r="A13" s="91" t="s">
        <v>273</v>
      </c>
      <c r="B13" s="3"/>
      <c r="C13" s="93">
        <v>1578339992</v>
      </c>
      <c r="D13" s="93">
        <v>260537460.31</v>
      </c>
      <c r="E13" s="93">
        <f>+C13+D13</f>
        <v>1838877452.31</v>
      </c>
      <c r="F13" s="93">
        <v>1560308577.27</v>
      </c>
      <c r="G13" s="93">
        <v>1560308577.27</v>
      </c>
      <c r="H13" s="110">
        <f>+G13-C13</f>
        <v>-18031414.73000002</v>
      </c>
    </row>
    <row r="14" spans="1:8" ht="9.75" customHeight="1">
      <c r="A14" s="91" t="s">
        <v>274</v>
      </c>
      <c r="B14" s="3"/>
      <c r="C14" s="93">
        <v>0</v>
      </c>
      <c r="D14" s="93">
        <v>0</v>
      </c>
      <c r="E14" s="93">
        <f aca="true" t="shared" si="0" ref="E14:E19">+C14+D14</f>
        <v>0</v>
      </c>
      <c r="F14" s="93">
        <v>0</v>
      </c>
      <c r="G14" s="93">
        <v>0</v>
      </c>
      <c r="H14" s="110">
        <f aca="true" t="shared" si="1" ref="H14:H44">+G14-C14</f>
        <v>0</v>
      </c>
    </row>
    <row r="15" spans="1:8" ht="9.75" customHeight="1">
      <c r="A15" s="91" t="s">
        <v>275</v>
      </c>
      <c r="B15" s="3"/>
      <c r="C15" s="93">
        <v>0</v>
      </c>
      <c r="D15" s="93">
        <v>0</v>
      </c>
      <c r="E15" s="93">
        <f t="shared" si="0"/>
        <v>0</v>
      </c>
      <c r="F15" s="93">
        <v>0</v>
      </c>
      <c r="G15" s="93">
        <v>0</v>
      </c>
      <c r="H15" s="110">
        <f t="shared" si="1"/>
        <v>0</v>
      </c>
    </row>
    <row r="16" spans="1:8" ht="9.75" customHeight="1">
      <c r="A16" s="91" t="s">
        <v>276</v>
      </c>
      <c r="B16" s="3"/>
      <c r="C16" s="93">
        <v>461940770</v>
      </c>
      <c r="D16" s="93">
        <v>86664799.22</v>
      </c>
      <c r="E16" s="93">
        <f t="shared" si="0"/>
        <v>548605569.22</v>
      </c>
      <c r="F16" s="93">
        <v>480490900.82</v>
      </c>
      <c r="G16" s="93">
        <v>480490900.82</v>
      </c>
      <c r="H16" s="110">
        <f t="shared" si="1"/>
        <v>18550130.819999993</v>
      </c>
    </row>
    <row r="17" spans="1:8" ht="9.75" customHeight="1">
      <c r="A17" s="91" t="s">
        <v>277</v>
      </c>
      <c r="B17" s="3"/>
      <c r="C17" s="93">
        <v>28686577</v>
      </c>
      <c r="D17" s="93">
        <v>0</v>
      </c>
      <c r="E17" s="93">
        <f t="shared" si="0"/>
        <v>28686577</v>
      </c>
      <c r="F17" s="93">
        <v>22061676.78</v>
      </c>
      <c r="G17" s="93">
        <v>22061676.78</v>
      </c>
      <c r="H17" s="110">
        <f t="shared" si="1"/>
        <v>-6624900.219999999</v>
      </c>
    </row>
    <row r="18" spans="1:8" ht="9.75" customHeight="1">
      <c r="A18" s="91" t="s">
        <v>278</v>
      </c>
      <c r="B18" s="3"/>
      <c r="C18" s="93">
        <v>91613258</v>
      </c>
      <c r="D18" s="93">
        <v>121897841.06</v>
      </c>
      <c r="E18" s="93">
        <f t="shared" si="0"/>
        <v>213511099.06</v>
      </c>
      <c r="F18" s="93">
        <v>327783952.4</v>
      </c>
      <c r="G18" s="93">
        <v>327783952.4</v>
      </c>
      <c r="H18" s="110">
        <f t="shared" si="1"/>
        <v>236170694.39999998</v>
      </c>
    </row>
    <row r="19" spans="1:8" ht="9.75" customHeight="1">
      <c r="A19" s="91" t="s">
        <v>279</v>
      </c>
      <c r="B19" s="3"/>
      <c r="C19" s="93">
        <v>237939349</v>
      </c>
      <c r="D19" s="93">
        <v>96164.31</v>
      </c>
      <c r="E19" s="93">
        <f t="shared" si="0"/>
        <v>238035513.31</v>
      </c>
      <c r="F19" s="93">
        <v>97054344.97</v>
      </c>
      <c r="G19" s="93">
        <v>97054344.97</v>
      </c>
      <c r="H19" s="110">
        <f t="shared" si="1"/>
        <v>-140885004.03</v>
      </c>
    </row>
    <row r="20" spans="1:8" s="5" customFormat="1" ht="9.75" customHeight="1">
      <c r="A20" s="91" t="s">
        <v>280</v>
      </c>
      <c r="B20" s="7"/>
      <c r="C20" s="93">
        <f aca="true" t="shared" si="2" ref="C20:H20">SUM(C21:C31)</f>
        <v>10207586077</v>
      </c>
      <c r="D20" s="93">
        <f t="shared" si="2"/>
        <v>0</v>
      </c>
      <c r="E20" s="93">
        <f t="shared" si="2"/>
        <v>10207586077</v>
      </c>
      <c r="F20" s="93">
        <f t="shared" si="2"/>
        <v>9256881715.27</v>
      </c>
      <c r="G20" s="93">
        <f t="shared" si="2"/>
        <v>9256881715.27</v>
      </c>
      <c r="H20" s="93">
        <f t="shared" si="2"/>
        <v>-950704361.7299995</v>
      </c>
    </row>
    <row r="21" spans="1:8" ht="9.75" customHeight="1">
      <c r="A21" s="111" t="s">
        <v>281</v>
      </c>
      <c r="B21" s="3"/>
      <c r="C21" s="93">
        <v>7492467594</v>
      </c>
      <c r="D21" s="93">
        <v>0</v>
      </c>
      <c r="E21" s="93">
        <f>+C21+D21</f>
        <v>7492467594</v>
      </c>
      <c r="F21" s="93">
        <v>7309980338.27</v>
      </c>
      <c r="G21" s="93">
        <v>7309980338.27</v>
      </c>
      <c r="H21" s="110">
        <f t="shared" si="1"/>
        <v>-182487255.72999954</v>
      </c>
    </row>
    <row r="22" spans="1:8" ht="9.75" customHeight="1">
      <c r="A22" s="111" t="s">
        <v>282</v>
      </c>
      <c r="B22" s="3"/>
      <c r="C22" s="93">
        <v>604667887</v>
      </c>
      <c r="D22" s="93">
        <v>0</v>
      </c>
      <c r="E22" s="93">
        <f aca="true" t="shared" si="3" ref="E22:E30">+C22+D22</f>
        <v>604667887</v>
      </c>
      <c r="F22" s="93">
        <v>441307604</v>
      </c>
      <c r="G22" s="93">
        <v>441307604</v>
      </c>
      <c r="H22" s="110">
        <f t="shared" si="1"/>
        <v>-163360283</v>
      </c>
    </row>
    <row r="23" spans="1:8" ht="9.75" customHeight="1">
      <c r="A23" s="111" t="s">
        <v>283</v>
      </c>
      <c r="B23" s="3"/>
      <c r="C23" s="93">
        <v>420326886</v>
      </c>
      <c r="D23" s="93">
        <v>0</v>
      </c>
      <c r="E23" s="93">
        <f t="shared" si="3"/>
        <v>420326886</v>
      </c>
      <c r="F23" s="93">
        <v>244637793</v>
      </c>
      <c r="G23" s="93">
        <v>244637793</v>
      </c>
      <c r="H23" s="110">
        <f t="shared" si="1"/>
        <v>-175689093</v>
      </c>
    </row>
    <row r="24" spans="1:8" ht="9.75" customHeight="1">
      <c r="A24" s="111" t="s">
        <v>284</v>
      </c>
      <c r="B24" s="3"/>
      <c r="C24" s="93">
        <v>388884231</v>
      </c>
      <c r="D24" s="93">
        <v>0</v>
      </c>
      <c r="E24" s="93">
        <f t="shared" si="3"/>
        <v>388884231</v>
      </c>
      <c r="F24" s="93">
        <v>34210061</v>
      </c>
      <c r="G24" s="93">
        <v>34210061</v>
      </c>
      <c r="H24" s="110">
        <f t="shared" si="1"/>
        <v>-354674170</v>
      </c>
    </row>
    <row r="25" spans="1:8" ht="9.75" customHeight="1">
      <c r="A25" s="111" t="s">
        <v>285</v>
      </c>
      <c r="B25" s="3"/>
      <c r="C25" s="93">
        <v>0</v>
      </c>
      <c r="D25" s="93">
        <v>0</v>
      </c>
      <c r="E25" s="93">
        <f t="shared" si="3"/>
        <v>0</v>
      </c>
      <c r="F25" s="93">
        <v>0</v>
      </c>
      <c r="G25" s="93">
        <v>0</v>
      </c>
      <c r="H25" s="110">
        <f t="shared" si="1"/>
        <v>0</v>
      </c>
    </row>
    <row r="26" spans="1:8" ht="9.75" customHeight="1">
      <c r="A26" s="111" t="s">
        <v>286</v>
      </c>
      <c r="B26" s="3"/>
      <c r="C26" s="93">
        <v>153029680</v>
      </c>
      <c r="D26" s="93">
        <v>0</v>
      </c>
      <c r="E26" s="93">
        <f t="shared" si="3"/>
        <v>153029680</v>
      </c>
      <c r="F26" s="93">
        <v>104745530</v>
      </c>
      <c r="G26" s="93">
        <v>104745530</v>
      </c>
      <c r="H26" s="110">
        <f t="shared" si="1"/>
        <v>-48284150</v>
      </c>
    </row>
    <row r="27" spans="1:8" ht="9.75" customHeight="1">
      <c r="A27" s="111" t="s">
        <v>287</v>
      </c>
      <c r="B27" s="3"/>
      <c r="C27" s="93">
        <v>0</v>
      </c>
      <c r="D27" s="93">
        <v>0</v>
      </c>
      <c r="E27" s="93">
        <f t="shared" si="3"/>
        <v>0</v>
      </c>
      <c r="F27" s="93">
        <v>0</v>
      </c>
      <c r="G27" s="93">
        <v>0</v>
      </c>
      <c r="H27" s="110">
        <f t="shared" si="1"/>
        <v>0</v>
      </c>
    </row>
    <row r="28" spans="1:8" ht="9.75" customHeight="1">
      <c r="A28" s="111" t="s">
        <v>288</v>
      </c>
      <c r="B28" s="3"/>
      <c r="C28" s="93">
        <v>0</v>
      </c>
      <c r="D28" s="93">
        <v>0</v>
      </c>
      <c r="E28" s="93">
        <f t="shared" si="3"/>
        <v>0</v>
      </c>
      <c r="F28" s="93">
        <v>0</v>
      </c>
      <c r="G28" s="93">
        <v>0</v>
      </c>
      <c r="H28" s="110">
        <f t="shared" si="1"/>
        <v>0</v>
      </c>
    </row>
    <row r="29" spans="1:8" ht="9.75" customHeight="1">
      <c r="A29" s="111" t="s">
        <v>289</v>
      </c>
      <c r="B29" s="3"/>
      <c r="C29" s="93">
        <v>265620642</v>
      </c>
      <c r="D29" s="93">
        <v>0</v>
      </c>
      <c r="E29" s="93">
        <f t="shared" si="3"/>
        <v>265620642</v>
      </c>
      <c r="F29" s="93">
        <v>175076806</v>
      </c>
      <c r="G29" s="93">
        <v>175076806</v>
      </c>
      <c r="H29" s="110">
        <f t="shared" si="1"/>
        <v>-90543836</v>
      </c>
    </row>
    <row r="30" spans="1:8" ht="9.75" customHeight="1">
      <c r="A30" s="111" t="s">
        <v>290</v>
      </c>
      <c r="B30" s="3"/>
      <c r="C30" s="93">
        <v>882589157</v>
      </c>
      <c r="D30" s="93">
        <v>0</v>
      </c>
      <c r="E30" s="93">
        <f t="shared" si="3"/>
        <v>882589157</v>
      </c>
      <c r="F30" s="93">
        <v>556403421</v>
      </c>
      <c r="G30" s="93">
        <v>556403421</v>
      </c>
      <c r="H30" s="110">
        <f t="shared" si="1"/>
        <v>-326185736</v>
      </c>
    </row>
    <row r="31" spans="1:8" ht="9.75" customHeight="1">
      <c r="A31" s="234" t="s">
        <v>291</v>
      </c>
      <c r="B31" s="3"/>
      <c r="C31" s="231">
        <v>0</v>
      </c>
      <c r="D31" s="93">
        <v>0</v>
      </c>
      <c r="E31" s="231">
        <f>+C31+D31</f>
        <v>0</v>
      </c>
      <c r="F31" s="231">
        <v>390520162</v>
      </c>
      <c r="G31" s="231">
        <v>390520162</v>
      </c>
      <c r="H31" s="231">
        <f t="shared" si="1"/>
        <v>390520162</v>
      </c>
    </row>
    <row r="32" spans="1:8" ht="9.75" customHeight="1">
      <c r="A32" s="234"/>
      <c r="B32" s="3"/>
      <c r="C32" s="231"/>
      <c r="D32" s="93">
        <v>0</v>
      </c>
      <c r="E32" s="231"/>
      <c r="F32" s="231"/>
      <c r="G32" s="231"/>
      <c r="H32" s="231">
        <f t="shared" si="1"/>
        <v>0</v>
      </c>
    </row>
    <row r="33" spans="1:10" ht="9.75" customHeight="1">
      <c r="A33" s="91" t="s">
        <v>292</v>
      </c>
      <c r="B33" s="3"/>
      <c r="C33" s="93">
        <f>SUM(C34:C38)</f>
        <v>570497246</v>
      </c>
      <c r="D33" s="93">
        <f>SUM(D34:D38)</f>
        <v>0</v>
      </c>
      <c r="E33" s="93">
        <f>SUM(E34:E38)</f>
        <v>570497246</v>
      </c>
      <c r="F33" s="93">
        <f>SUM(F34:F38)</f>
        <v>1040021538.4399999</v>
      </c>
      <c r="G33" s="93">
        <f>SUM(G34:G38)</f>
        <v>1040021538.4399999</v>
      </c>
      <c r="H33" s="93">
        <f t="shared" si="1"/>
        <v>469524292.43999994</v>
      </c>
      <c r="I33" s="31"/>
      <c r="J33" s="31"/>
    </row>
    <row r="34" spans="1:8" ht="9.75" customHeight="1">
      <c r="A34" s="111" t="s">
        <v>293</v>
      </c>
      <c r="B34" s="3"/>
      <c r="C34" s="93">
        <v>0</v>
      </c>
      <c r="D34" s="93">
        <v>0</v>
      </c>
      <c r="E34" s="93">
        <f aca="true" t="shared" si="4" ref="E34:E41">+C34+D34</f>
        <v>0</v>
      </c>
      <c r="F34" s="93">
        <v>0</v>
      </c>
      <c r="G34" s="93">
        <v>0</v>
      </c>
      <c r="H34" s="110">
        <f t="shared" si="1"/>
        <v>0</v>
      </c>
    </row>
    <row r="35" spans="1:8" ht="9.75" customHeight="1">
      <c r="A35" s="111" t="s">
        <v>294</v>
      </c>
      <c r="B35" s="3"/>
      <c r="C35" s="93">
        <v>12592248</v>
      </c>
      <c r="D35" s="93">
        <v>0</v>
      </c>
      <c r="E35" s="93">
        <f t="shared" si="4"/>
        <v>12592248</v>
      </c>
      <c r="F35" s="93">
        <v>9444186</v>
      </c>
      <c r="G35" s="93">
        <v>9444186</v>
      </c>
      <c r="H35" s="110">
        <f t="shared" si="1"/>
        <v>-3148062</v>
      </c>
    </row>
    <row r="36" spans="1:8" ht="9.75" customHeight="1">
      <c r="A36" s="111" t="s">
        <v>295</v>
      </c>
      <c r="B36" s="3"/>
      <c r="C36" s="93">
        <v>53130978</v>
      </c>
      <c r="D36" s="93">
        <v>0</v>
      </c>
      <c r="E36" s="93">
        <f t="shared" si="4"/>
        <v>53130978</v>
      </c>
      <c r="F36" s="93">
        <v>63070768.42</v>
      </c>
      <c r="G36" s="93">
        <v>63070768.42</v>
      </c>
      <c r="H36" s="110">
        <f t="shared" si="1"/>
        <v>9939790.420000002</v>
      </c>
    </row>
    <row r="37" spans="1:8" ht="9.75" customHeight="1">
      <c r="A37" s="111" t="s">
        <v>296</v>
      </c>
      <c r="B37" s="3"/>
      <c r="C37" s="93">
        <v>8661066</v>
      </c>
      <c r="D37" s="93">
        <v>0</v>
      </c>
      <c r="E37" s="93">
        <f t="shared" si="4"/>
        <v>8661066</v>
      </c>
      <c r="F37" s="93">
        <v>7330159</v>
      </c>
      <c r="G37" s="93">
        <v>7330159</v>
      </c>
      <c r="H37" s="110">
        <f t="shared" si="1"/>
        <v>-1330907</v>
      </c>
    </row>
    <row r="38" spans="1:8" ht="9.75" customHeight="1">
      <c r="A38" s="111" t="s">
        <v>297</v>
      </c>
      <c r="B38" s="3"/>
      <c r="C38" s="93">
        <v>496112954</v>
      </c>
      <c r="D38" s="93">
        <v>0</v>
      </c>
      <c r="E38" s="93">
        <f t="shared" si="4"/>
        <v>496112954</v>
      </c>
      <c r="F38" s="93">
        <v>960176425.02</v>
      </c>
      <c r="G38" s="93">
        <v>960176425.02</v>
      </c>
      <c r="H38" s="93">
        <f t="shared" si="1"/>
        <v>464063471.02</v>
      </c>
    </row>
    <row r="39" spans="1:8" ht="9.75" customHeight="1">
      <c r="A39" s="91" t="s">
        <v>298</v>
      </c>
      <c r="B39" s="3"/>
      <c r="C39" s="93">
        <v>0</v>
      </c>
      <c r="D39" s="93">
        <v>0</v>
      </c>
      <c r="E39" s="93">
        <f t="shared" si="4"/>
        <v>0</v>
      </c>
      <c r="F39" s="93">
        <v>0</v>
      </c>
      <c r="G39" s="93">
        <v>0</v>
      </c>
      <c r="H39" s="110">
        <f t="shared" si="1"/>
        <v>0</v>
      </c>
    </row>
    <row r="40" spans="1:8" ht="9.75" customHeight="1">
      <c r="A40" s="91" t="s">
        <v>299</v>
      </c>
      <c r="B40" s="3"/>
      <c r="C40" s="93">
        <f>+C41</f>
        <v>0</v>
      </c>
      <c r="D40" s="93">
        <f>+D41</f>
        <v>0</v>
      </c>
      <c r="E40" s="93">
        <f>+E41</f>
        <v>0</v>
      </c>
      <c r="F40" s="93">
        <f>+F41</f>
        <v>0</v>
      </c>
      <c r="G40" s="93">
        <f>+G41</f>
        <v>0</v>
      </c>
      <c r="H40" s="110">
        <f t="shared" si="1"/>
        <v>0</v>
      </c>
    </row>
    <row r="41" spans="1:8" ht="9.75" customHeight="1">
      <c r="A41" s="111" t="s">
        <v>300</v>
      </c>
      <c r="B41" s="3"/>
      <c r="C41" s="93">
        <v>0</v>
      </c>
      <c r="D41" s="93">
        <v>0</v>
      </c>
      <c r="E41" s="93">
        <f t="shared" si="4"/>
        <v>0</v>
      </c>
      <c r="F41" s="93">
        <v>0</v>
      </c>
      <c r="G41" s="93">
        <v>0</v>
      </c>
      <c r="H41" s="110">
        <f>+G41-C41</f>
        <v>0</v>
      </c>
    </row>
    <row r="42" spans="1:8" ht="9.75" customHeight="1">
      <c r="A42" s="91" t="s">
        <v>301</v>
      </c>
      <c r="B42" s="3"/>
      <c r="C42" s="93">
        <f>SUM(C43:C44)</f>
        <v>0</v>
      </c>
      <c r="D42" s="93">
        <f>SUM(D43:D44)</f>
        <v>0</v>
      </c>
      <c r="E42" s="93">
        <f>SUM(E43:E44)</f>
        <v>0</v>
      </c>
      <c r="F42" s="93">
        <f>SUM(F43:F44)</f>
        <v>0</v>
      </c>
      <c r="G42" s="93">
        <f>SUM(G43:G44)</f>
        <v>0</v>
      </c>
      <c r="H42" s="110">
        <f t="shared" si="1"/>
        <v>0</v>
      </c>
    </row>
    <row r="43" spans="1:8" ht="9.75" customHeight="1">
      <c r="A43" s="111" t="s">
        <v>302</v>
      </c>
      <c r="B43" s="3"/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110">
        <f t="shared" si="1"/>
        <v>0</v>
      </c>
    </row>
    <row r="44" spans="1:8" ht="9.75" customHeight="1">
      <c r="A44" s="111" t="s">
        <v>303</v>
      </c>
      <c r="B44" s="3"/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110">
        <f t="shared" si="1"/>
        <v>0</v>
      </c>
    </row>
    <row r="45" spans="1:10" ht="9.75" customHeight="1">
      <c r="A45" s="232" t="s">
        <v>304</v>
      </c>
      <c r="B45" s="3"/>
      <c r="C45" s="90">
        <f>+C13+C14+C15+C16+C17+C18+C19+C20+C33+C39+C40+C42</f>
        <v>13176603269</v>
      </c>
      <c r="D45" s="90">
        <f>+D13+D14+D15+D16+D17+D18+D19+D20+D33+D39+D40+D42</f>
        <v>469196264.9</v>
      </c>
      <c r="E45" s="90">
        <f>+E13+E14+E15+E16+E17+E18+E19+E20+E33+E39+E40+E42</f>
        <v>13645799533.9</v>
      </c>
      <c r="F45" s="90">
        <f>+F13+F14+F15+F16+F17+F18+F19+F20+F33+F39+F40+F42</f>
        <v>12784602705.95</v>
      </c>
      <c r="G45" s="90">
        <f>+G13+G14+G15+G16+G17+G18+G19+G20+G33+G39+G40+G42</f>
        <v>12784602705.95</v>
      </c>
      <c r="H45" s="113">
        <f>+G45-C45</f>
        <v>-392000563.04999924</v>
      </c>
      <c r="J45" s="31"/>
    </row>
    <row r="46" spans="1:8" ht="13.2">
      <c r="A46" s="232"/>
      <c r="B46" s="3"/>
      <c r="C46" s="3"/>
      <c r="D46" s="3"/>
      <c r="E46" s="93"/>
      <c r="F46" s="3"/>
      <c r="G46" s="3"/>
      <c r="H46" s="114"/>
    </row>
    <row r="47" spans="1:10" ht="3.75" customHeight="1">
      <c r="A47" s="10"/>
      <c r="B47" s="3"/>
      <c r="C47" s="3"/>
      <c r="D47" s="3"/>
      <c r="E47" s="3"/>
      <c r="F47" s="3"/>
      <c r="G47" s="3"/>
      <c r="H47" s="3"/>
      <c r="J47" s="31"/>
    </row>
    <row r="48" spans="1:8" ht="13.2">
      <c r="A48" s="88" t="s">
        <v>305</v>
      </c>
      <c r="B48" s="3"/>
      <c r="C48" s="115"/>
      <c r="D48" s="115"/>
      <c r="E48" s="115"/>
      <c r="F48" s="115"/>
      <c r="G48" s="115"/>
      <c r="H48" s="113">
        <f>+H45</f>
        <v>-392000563.04999924</v>
      </c>
    </row>
    <row r="49" spans="1:8" ht="3.75" customHeight="1">
      <c r="A49" s="10"/>
      <c r="B49" s="3"/>
      <c r="C49" s="3"/>
      <c r="D49" s="3"/>
      <c r="E49" s="3"/>
      <c r="F49" s="3"/>
      <c r="G49" s="3"/>
      <c r="H49" s="3"/>
    </row>
    <row r="50" spans="1:8" ht="9.75" customHeight="1">
      <c r="A50" s="88" t="s">
        <v>306</v>
      </c>
      <c r="B50" s="3"/>
      <c r="C50" s="3"/>
      <c r="D50" s="3"/>
      <c r="E50" s="3"/>
      <c r="F50" s="3"/>
      <c r="G50" s="3"/>
      <c r="H50" s="3"/>
    </row>
    <row r="51" spans="1:8" ht="3.75" customHeight="1">
      <c r="A51" s="10"/>
      <c r="B51" s="3"/>
      <c r="C51" s="3"/>
      <c r="D51" s="3"/>
      <c r="E51" s="3"/>
      <c r="F51" s="3"/>
      <c r="G51" s="3"/>
      <c r="H51" s="3"/>
    </row>
    <row r="52" spans="1:8" ht="9.75" customHeight="1">
      <c r="A52" s="91" t="s">
        <v>307</v>
      </c>
      <c r="B52" s="3"/>
      <c r="C52" s="93">
        <f aca="true" t="shared" si="5" ref="C52:H52">SUM(C53:C60)</f>
        <v>12485713523</v>
      </c>
      <c r="D52" s="93">
        <f t="shared" si="5"/>
        <v>0</v>
      </c>
      <c r="E52" s="93">
        <f t="shared" si="5"/>
        <v>12485713523</v>
      </c>
      <c r="F52" s="93">
        <f t="shared" si="5"/>
        <v>9199947799.43</v>
      </c>
      <c r="G52" s="93">
        <f t="shared" si="5"/>
        <v>9199947799.43</v>
      </c>
      <c r="H52" s="110">
        <f t="shared" si="5"/>
        <v>-3285765723.5699997</v>
      </c>
    </row>
    <row r="53" spans="1:8" ht="9.75" customHeight="1">
      <c r="A53" s="111" t="s">
        <v>308</v>
      </c>
      <c r="B53" s="3"/>
      <c r="C53" s="116">
        <v>6232927340</v>
      </c>
      <c r="D53" s="93">
        <v>0</v>
      </c>
      <c r="E53" s="116">
        <f>+C53+D53</f>
        <v>6232927340</v>
      </c>
      <c r="F53" s="116">
        <v>4365351257.79</v>
      </c>
      <c r="G53" s="116">
        <v>4365351257.79</v>
      </c>
      <c r="H53" s="112">
        <f>+G53-C53</f>
        <v>-1867576082.21</v>
      </c>
    </row>
    <row r="54" spans="1:8" ht="9.75" customHeight="1">
      <c r="A54" s="111" t="s">
        <v>309</v>
      </c>
      <c r="B54" s="3"/>
      <c r="C54" s="93">
        <v>2192358764</v>
      </c>
      <c r="D54" s="93">
        <v>0</v>
      </c>
      <c r="E54" s="116">
        <f aca="true" t="shared" si="6" ref="E54:E60">+C54+D54</f>
        <v>2192358764</v>
      </c>
      <c r="F54" s="93">
        <v>1536744154</v>
      </c>
      <c r="G54" s="93">
        <v>1536744154</v>
      </c>
      <c r="H54" s="110">
        <f>+G54-C54</f>
        <v>-655614610</v>
      </c>
    </row>
    <row r="55" spans="1:8" ht="9.75" customHeight="1">
      <c r="A55" s="111" t="s">
        <v>310</v>
      </c>
      <c r="B55" s="3"/>
      <c r="C55" s="93">
        <v>1406966639</v>
      </c>
      <c r="D55" s="93">
        <v>0</v>
      </c>
      <c r="E55" s="116">
        <f t="shared" si="6"/>
        <v>1406966639</v>
      </c>
      <c r="F55" s="93">
        <v>1266269976</v>
      </c>
      <c r="G55" s="93">
        <v>1266269976</v>
      </c>
      <c r="H55" s="110">
        <f aca="true" t="shared" si="7" ref="H55:H60">+G55-C55</f>
        <v>-140696663</v>
      </c>
    </row>
    <row r="56" spans="1:8" ht="20.25" customHeight="1">
      <c r="A56" s="111" t="s">
        <v>311</v>
      </c>
      <c r="B56" s="3"/>
      <c r="C56" s="116">
        <v>1101061858</v>
      </c>
      <c r="D56" s="93">
        <v>0</v>
      </c>
      <c r="E56" s="116">
        <f t="shared" si="6"/>
        <v>1101061858</v>
      </c>
      <c r="F56" s="116">
        <v>819326160</v>
      </c>
      <c r="G56" s="116">
        <v>819326160</v>
      </c>
      <c r="H56" s="112">
        <f t="shared" si="7"/>
        <v>-281735698</v>
      </c>
    </row>
    <row r="57" spans="1:8" ht="9.75" customHeight="1">
      <c r="A57" s="111" t="s">
        <v>312</v>
      </c>
      <c r="B57" s="3"/>
      <c r="C57" s="93">
        <v>477563081</v>
      </c>
      <c r="D57" s="93">
        <v>0</v>
      </c>
      <c r="E57" s="116">
        <f t="shared" si="6"/>
        <v>477563081</v>
      </c>
      <c r="F57" s="93">
        <v>394966564.34</v>
      </c>
      <c r="G57" s="93">
        <v>394966564.34</v>
      </c>
      <c r="H57" s="110">
        <f t="shared" si="7"/>
        <v>-82596516.66000003</v>
      </c>
    </row>
    <row r="58" spans="1:8" ht="9.75" customHeight="1">
      <c r="A58" s="111" t="s">
        <v>313</v>
      </c>
      <c r="B58" s="3"/>
      <c r="C58" s="116">
        <v>132402270</v>
      </c>
      <c r="D58" s="93">
        <v>0</v>
      </c>
      <c r="E58" s="116">
        <f t="shared" si="6"/>
        <v>132402270</v>
      </c>
      <c r="F58" s="116">
        <v>96760577.3</v>
      </c>
      <c r="G58" s="116">
        <v>96760577.3</v>
      </c>
      <c r="H58" s="112">
        <f t="shared" si="7"/>
        <v>-35641692.7</v>
      </c>
    </row>
    <row r="59" spans="1:8" ht="22.5" customHeight="1">
      <c r="A59" s="111" t="s">
        <v>314</v>
      </c>
      <c r="B59" s="3"/>
      <c r="C59" s="116">
        <v>203624653</v>
      </c>
      <c r="D59" s="116">
        <v>0</v>
      </c>
      <c r="E59" s="116">
        <f t="shared" si="6"/>
        <v>203624653</v>
      </c>
      <c r="F59" s="116">
        <v>192355353</v>
      </c>
      <c r="G59" s="116">
        <v>192355353</v>
      </c>
      <c r="H59" s="112">
        <f t="shared" si="7"/>
        <v>-11269300</v>
      </c>
    </row>
    <row r="60" spans="1:8" ht="21" customHeight="1">
      <c r="A60" s="117" t="s">
        <v>315</v>
      </c>
      <c r="B60" s="3"/>
      <c r="C60" s="116">
        <v>738808918</v>
      </c>
      <c r="D60" s="116">
        <v>0</v>
      </c>
      <c r="E60" s="116">
        <f t="shared" si="6"/>
        <v>738808918</v>
      </c>
      <c r="F60" s="116">
        <v>528173757</v>
      </c>
      <c r="G60" s="116">
        <v>528173757</v>
      </c>
      <c r="H60" s="112">
        <f t="shared" si="7"/>
        <v>-210635161</v>
      </c>
    </row>
    <row r="61" spans="1:8" ht="9.75" customHeight="1">
      <c r="A61" s="91" t="s">
        <v>316</v>
      </c>
      <c r="B61" s="3"/>
      <c r="C61" s="93">
        <f>SUM(C62:C65)</f>
        <v>2564269037</v>
      </c>
      <c r="D61" s="93">
        <f>SUM(D62:D65)</f>
        <v>0</v>
      </c>
      <c r="E61" s="93">
        <f>SUM(E62:E65)</f>
        <v>2564269037</v>
      </c>
      <c r="F61" s="93">
        <f>SUM(F63:F65)</f>
        <v>4041148976.37</v>
      </c>
      <c r="G61" s="93">
        <f>SUM(G62:G65)</f>
        <v>4041148976.37</v>
      </c>
      <c r="H61" s="110">
        <f>SUM(H62:H65)</f>
        <v>1476879939.37</v>
      </c>
    </row>
    <row r="62" spans="1:8" ht="9.75" customHeight="1">
      <c r="A62" s="111" t="s">
        <v>317</v>
      </c>
      <c r="B62" s="3"/>
      <c r="C62" s="93">
        <v>0</v>
      </c>
      <c r="D62" s="93">
        <v>0</v>
      </c>
      <c r="E62" s="93">
        <v>0</v>
      </c>
      <c r="F62" s="116">
        <v>0</v>
      </c>
      <c r="G62" s="93">
        <v>0</v>
      </c>
      <c r="H62" s="110">
        <f>+G62-C62</f>
        <v>0</v>
      </c>
    </row>
    <row r="63" spans="1:8" ht="9.75" customHeight="1">
      <c r="A63" s="111" t="s">
        <v>318</v>
      </c>
      <c r="B63" s="3"/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110">
        <f>+G63-C63</f>
        <v>0</v>
      </c>
    </row>
    <row r="64" spans="1:8" ht="9.75" customHeight="1">
      <c r="A64" s="111" t="s">
        <v>319</v>
      </c>
      <c r="B64" s="3"/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110">
        <f>+G64-C64</f>
        <v>0</v>
      </c>
    </row>
    <row r="65" spans="1:8" ht="9.75" customHeight="1">
      <c r="A65" s="111" t="s">
        <v>320</v>
      </c>
      <c r="B65" s="3"/>
      <c r="C65" s="93">
        <v>2564269037</v>
      </c>
      <c r="D65" s="93">
        <v>0</v>
      </c>
      <c r="E65" s="93">
        <f>+C65+D65</f>
        <v>2564269037</v>
      </c>
      <c r="F65" s="93">
        <v>4041148976.37</v>
      </c>
      <c r="G65" s="93">
        <v>4041148976.37</v>
      </c>
      <c r="H65" s="110">
        <f>+G65-C65</f>
        <v>1476879939.37</v>
      </c>
    </row>
    <row r="66" spans="1:8" ht="9.75" customHeight="1">
      <c r="A66" s="91" t="s">
        <v>321</v>
      </c>
      <c r="B66" s="3"/>
      <c r="C66" s="93">
        <f aca="true" t="shared" si="8" ref="C66:H66">+C67+C68</f>
        <v>0</v>
      </c>
      <c r="D66" s="93">
        <f t="shared" si="8"/>
        <v>0</v>
      </c>
      <c r="E66" s="93">
        <f t="shared" si="8"/>
        <v>0</v>
      </c>
      <c r="F66" s="93">
        <f>+F67+F68</f>
        <v>0</v>
      </c>
      <c r="G66" s="93">
        <f t="shared" si="8"/>
        <v>0</v>
      </c>
      <c r="H66" s="110">
        <f t="shared" si="8"/>
        <v>0</v>
      </c>
    </row>
    <row r="67" spans="1:8" ht="21.75" customHeight="1">
      <c r="A67" s="111" t="s">
        <v>322</v>
      </c>
      <c r="B67" s="3"/>
      <c r="C67" s="116">
        <v>0</v>
      </c>
      <c r="D67" s="116">
        <v>0</v>
      </c>
      <c r="E67" s="116">
        <v>0</v>
      </c>
      <c r="F67" s="116">
        <v>0</v>
      </c>
      <c r="G67" s="116">
        <v>0</v>
      </c>
      <c r="H67" s="112">
        <f>+G67-C67</f>
        <v>0</v>
      </c>
    </row>
    <row r="68" spans="1:8" ht="9.75" customHeight="1">
      <c r="A68" s="111" t="s">
        <v>323</v>
      </c>
      <c r="B68" s="3"/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110">
        <f>+G68-C68</f>
        <v>0</v>
      </c>
    </row>
    <row r="69" spans="1:8" ht="22.5" customHeight="1">
      <c r="A69" s="91" t="s">
        <v>324</v>
      </c>
      <c r="B69" s="3"/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2">
        <f>+G69-C69</f>
        <v>0</v>
      </c>
    </row>
    <row r="70" spans="1:8" ht="9.75" customHeight="1">
      <c r="A70" s="91" t="s">
        <v>325</v>
      </c>
      <c r="B70" s="3"/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110">
        <f>+G70-C70</f>
        <v>0</v>
      </c>
    </row>
    <row r="71" spans="1:8" ht="9.75" customHeight="1">
      <c r="A71" s="232" t="s">
        <v>326</v>
      </c>
      <c r="B71" s="3"/>
      <c r="C71" s="113">
        <f aca="true" t="shared" si="9" ref="C71:H71">+C52+C61+C66+C69+C70</f>
        <v>15049982560</v>
      </c>
      <c r="D71" s="113">
        <f t="shared" si="9"/>
        <v>0</v>
      </c>
      <c r="E71" s="113">
        <f t="shared" si="9"/>
        <v>15049982560</v>
      </c>
      <c r="F71" s="113">
        <f>+F52+F61+F66+F69+F70</f>
        <v>13241096775.8</v>
      </c>
      <c r="G71" s="113">
        <f>+G52+G61+G66+G69+G70</f>
        <v>13241096775.8</v>
      </c>
      <c r="H71" s="113">
        <f t="shared" si="9"/>
        <v>-1808885784.1999998</v>
      </c>
    </row>
    <row r="72" spans="1:8" ht="3" customHeight="1">
      <c r="A72" s="232"/>
      <c r="B72" s="3"/>
      <c r="C72" s="2"/>
      <c r="D72" s="2"/>
      <c r="E72" s="2"/>
      <c r="F72" s="2"/>
      <c r="G72" s="2"/>
      <c r="H72" s="3"/>
    </row>
    <row r="73" spans="1:8" ht="3.75" customHeight="1">
      <c r="A73" s="10"/>
      <c r="B73" s="3"/>
      <c r="C73" s="2"/>
      <c r="D73" s="2"/>
      <c r="E73" s="2"/>
      <c r="F73" s="2"/>
      <c r="G73" s="2"/>
      <c r="H73" s="3"/>
    </row>
    <row r="74" spans="1:8" ht="9.75" customHeight="1">
      <c r="A74" s="88" t="s">
        <v>327</v>
      </c>
      <c r="B74" s="3"/>
      <c r="C74" s="113">
        <f aca="true" t="shared" si="10" ref="C74:H74">+C76</f>
        <v>0</v>
      </c>
      <c r="D74" s="113">
        <f t="shared" si="10"/>
        <v>0</v>
      </c>
      <c r="E74" s="113">
        <f t="shared" si="10"/>
        <v>0</v>
      </c>
      <c r="F74" s="113">
        <f t="shared" si="10"/>
        <v>0</v>
      </c>
      <c r="G74" s="113">
        <f t="shared" si="10"/>
        <v>0</v>
      </c>
      <c r="H74" s="113">
        <f t="shared" si="10"/>
        <v>0</v>
      </c>
    </row>
    <row r="75" spans="1:8" ht="3.75" customHeight="1">
      <c r="A75" s="10"/>
      <c r="B75" s="3"/>
      <c r="C75" s="2"/>
      <c r="D75" s="2"/>
      <c r="E75" s="2"/>
      <c r="F75" s="2"/>
      <c r="G75" s="2"/>
      <c r="H75" s="3"/>
    </row>
    <row r="76" spans="1:8" ht="13.2">
      <c r="A76" s="91" t="s">
        <v>328</v>
      </c>
      <c r="B76" s="3"/>
      <c r="C76" s="93">
        <v>0</v>
      </c>
      <c r="D76" s="93">
        <v>0</v>
      </c>
      <c r="E76" s="93">
        <f>+C76+D76</f>
        <v>0</v>
      </c>
      <c r="F76" s="93">
        <v>0</v>
      </c>
      <c r="G76" s="93">
        <v>0</v>
      </c>
      <c r="H76" s="110">
        <f>+G76-C76</f>
        <v>0</v>
      </c>
    </row>
    <row r="77" spans="1:8" s="122" customFormat="1" ht="13.5" customHeight="1">
      <c r="A77" s="118" t="s">
        <v>329</v>
      </c>
      <c r="B77" s="119"/>
      <c r="C77" s="120">
        <f aca="true" t="shared" si="11" ref="C77:H77">+C45+C71+C74</f>
        <v>28226585829</v>
      </c>
      <c r="D77" s="120">
        <f t="shared" si="11"/>
        <v>469196264.9</v>
      </c>
      <c r="E77" s="120">
        <f t="shared" si="11"/>
        <v>28695782093.9</v>
      </c>
      <c r="F77" s="120">
        <f>+F45+F71+F74</f>
        <v>26025699481.75</v>
      </c>
      <c r="G77" s="120">
        <f>+G45+G71+G74</f>
        <v>26025699481.75</v>
      </c>
      <c r="H77" s="121">
        <f t="shared" si="11"/>
        <v>-2200886347.249999</v>
      </c>
    </row>
    <row r="78" spans="1:8" ht="3.75" customHeight="1">
      <c r="A78" s="10"/>
      <c r="B78" s="3"/>
      <c r="C78" s="3"/>
      <c r="D78" s="3"/>
      <c r="E78" s="3"/>
      <c r="F78" s="3"/>
      <c r="G78" s="3"/>
      <c r="H78" s="3"/>
    </row>
    <row r="79" spans="1:8" ht="9.75" customHeight="1">
      <c r="A79" s="123" t="s">
        <v>330</v>
      </c>
      <c r="B79" s="3"/>
      <c r="C79" s="3"/>
      <c r="D79" s="3"/>
      <c r="E79" s="3"/>
      <c r="F79" s="3"/>
      <c r="G79" s="3"/>
      <c r="H79" s="3"/>
    </row>
    <row r="80" spans="1:8" ht="3.75" customHeight="1">
      <c r="A80" s="124"/>
      <c r="B80" s="3"/>
      <c r="C80" s="3"/>
      <c r="D80" s="3"/>
      <c r="E80" s="3"/>
      <c r="F80" s="3"/>
      <c r="G80" s="3"/>
      <c r="H80" s="3"/>
    </row>
    <row r="81" spans="1:8" ht="9.75" customHeight="1">
      <c r="A81" s="233" t="s">
        <v>331</v>
      </c>
      <c r="B81" s="3"/>
      <c r="C81" s="93">
        <f>+C76</f>
        <v>0</v>
      </c>
      <c r="D81" s="93">
        <f>+D76</f>
        <v>0</v>
      </c>
      <c r="E81" s="93">
        <f>+E76</f>
        <v>0</v>
      </c>
      <c r="F81" s="93">
        <f>+F76</f>
        <v>0</v>
      </c>
      <c r="G81" s="93">
        <f>+G76</f>
        <v>0</v>
      </c>
      <c r="H81" s="110">
        <f>+G81-C81</f>
        <v>0</v>
      </c>
    </row>
    <row r="82" spans="1:8" ht="13.2">
      <c r="A82" s="233"/>
      <c r="B82" s="3"/>
      <c r="C82" s="3"/>
      <c r="D82" s="3"/>
      <c r="E82" s="3"/>
      <c r="F82" s="3"/>
      <c r="G82" s="3"/>
      <c r="H82" s="3"/>
    </row>
    <row r="83" spans="1:8" ht="9.75" customHeight="1">
      <c r="A83" s="233" t="s">
        <v>332</v>
      </c>
      <c r="B83" s="3"/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110">
        <f>+G83-C83</f>
        <v>0</v>
      </c>
    </row>
    <row r="84" spans="1:8" ht="13.2">
      <c r="A84" s="233"/>
      <c r="B84" s="3"/>
      <c r="C84" s="3"/>
      <c r="D84" s="3"/>
      <c r="E84" s="3"/>
      <c r="F84" s="3"/>
      <c r="G84" s="3"/>
      <c r="H84" s="3"/>
    </row>
    <row r="85" spans="1:8" ht="13.2">
      <c r="A85" s="125" t="s">
        <v>333</v>
      </c>
      <c r="B85" s="15"/>
      <c r="C85" s="126">
        <f>+C81+C83</f>
        <v>0</v>
      </c>
      <c r="D85" s="126">
        <f>+D83+D81</f>
        <v>0</v>
      </c>
      <c r="E85" s="126">
        <f>+E83+E81</f>
        <v>0</v>
      </c>
      <c r="F85" s="126">
        <f>+F83+F81</f>
        <v>0</v>
      </c>
      <c r="G85" s="126">
        <f>+G83+G81</f>
        <v>0</v>
      </c>
      <c r="H85" s="127">
        <f>+H83+H81</f>
        <v>0</v>
      </c>
    </row>
    <row r="86" ht="11.25" customHeight="1"/>
  </sheetData>
  <mergeCells count="19">
    <mergeCell ref="A45:A46"/>
    <mergeCell ref="A71:A72"/>
    <mergeCell ref="A81:A82"/>
    <mergeCell ref="A83:A84"/>
    <mergeCell ref="A31:A32"/>
    <mergeCell ref="C31:C32"/>
    <mergeCell ref="E31:E32"/>
    <mergeCell ref="F31:F32"/>
    <mergeCell ref="G31:G32"/>
    <mergeCell ref="H31:H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32A7-CBFD-463F-B3B2-AACD22EFA5D8}">
  <sheetPr>
    <outlinePr summaryBelow="0"/>
  </sheetPr>
  <dimension ref="A1:I183"/>
  <sheetViews>
    <sheetView showGridLines="0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  <col min="257" max="257" width="39.28125" style="0" customWidth="1"/>
    <col min="258" max="258" width="0.13671875" style="0" customWidth="1"/>
    <col min="259" max="259" width="13.57421875" style="0" customWidth="1"/>
    <col min="260" max="260" width="11.7109375" style="0" customWidth="1"/>
    <col min="261" max="261" width="13.57421875" style="0" customWidth="1"/>
    <col min="262" max="262" width="13.00390625" style="0" customWidth="1"/>
    <col min="263" max="263" width="12.8515625" style="0" customWidth="1"/>
    <col min="264" max="264" width="7.57421875" style="0" customWidth="1"/>
    <col min="265" max="265" width="5.7109375" style="0" customWidth="1"/>
    <col min="513" max="513" width="39.28125" style="0" customWidth="1"/>
    <col min="514" max="514" width="0.13671875" style="0" customWidth="1"/>
    <col min="515" max="515" width="13.57421875" style="0" customWidth="1"/>
    <col min="516" max="516" width="11.7109375" style="0" customWidth="1"/>
    <col min="517" max="517" width="13.57421875" style="0" customWidth="1"/>
    <col min="518" max="518" width="13.00390625" style="0" customWidth="1"/>
    <col min="519" max="519" width="12.8515625" style="0" customWidth="1"/>
    <col min="520" max="520" width="7.57421875" style="0" customWidth="1"/>
    <col min="521" max="521" width="5.7109375" style="0" customWidth="1"/>
    <col min="769" max="769" width="39.28125" style="0" customWidth="1"/>
    <col min="770" max="770" width="0.13671875" style="0" customWidth="1"/>
    <col min="771" max="771" width="13.57421875" style="0" customWidth="1"/>
    <col min="772" max="772" width="11.7109375" style="0" customWidth="1"/>
    <col min="773" max="773" width="13.57421875" style="0" customWidth="1"/>
    <col min="774" max="774" width="13.00390625" style="0" customWidth="1"/>
    <col min="775" max="775" width="12.8515625" style="0" customWidth="1"/>
    <col min="776" max="776" width="7.57421875" style="0" customWidth="1"/>
    <col min="777" max="777" width="5.7109375" style="0" customWidth="1"/>
    <col min="1025" max="1025" width="39.28125" style="0" customWidth="1"/>
    <col min="1026" max="1026" width="0.13671875" style="0" customWidth="1"/>
    <col min="1027" max="1027" width="13.57421875" style="0" customWidth="1"/>
    <col min="1028" max="1028" width="11.7109375" style="0" customWidth="1"/>
    <col min="1029" max="1029" width="13.57421875" style="0" customWidth="1"/>
    <col min="1030" max="1030" width="13.00390625" style="0" customWidth="1"/>
    <col min="1031" max="1031" width="12.8515625" style="0" customWidth="1"/>
    <col min="1032" max="1032" width="7.57421875" style="0" customWidth="1"/>
    <col min="1033" max="1033" width="5.7109375" style="0" customWidth="1"/>
    <col min="1281" max="1281" width="39.28125" style="0" customWidth="1"/>
    <col min="1282" max="1282" width="0.13671875" style="0" customWidth="1"/>
    <col min="1283" max="1283" width="13.57421875" style="0" customWidth="1"/>
    <col min="1284" max="1284" width="11.7109375" style="0" customWidth="1"/>
    <col min="1285" max="1285" width="13.57421875" style="0" customWidth="1"/>
    <col min="1286" max="1286" width="13.00390625" style="0" customWidth="1"/>
    <col min="1287" max="1287" width="12.8515625" style="0" customWidth="1"/>
    <col min="1288" max="1288" width="7.57421875" style="0" customWidth="1"/>
    <col min="1289" max="1289" width="5.7109375" style="0" customWidth="1"/>
    <col min="1537" max="1537" width="39.28125" style="0" customWidth="1"/>
    <col min="1538" max="1538" width="0.13671875" style="0" customWidth="1"/>
    <col min="1539" max="1539" width="13.57421875" style="0" customWidth="1"/>
    <col min="1540" max="1540" width="11.7109375" style="0" customWidth="1"/>
    <col min="1541" max="1541" width="13.57421875" style="0" customWidth="1"/>
    <col min="1542" max="1542" width="13.00390625" style="0" customWidth="1"/>
    <col min="1543" max="1543" width="12.8515625" style="0" customWidth="1"/>
    <col min="1544" max="1544" width="7.57421875" style="0" customWidth="1"/>
    <col min="1545" max="1545" width="5.7109375" style="0" customWidth="1"/>
    <col min="1793" max="1793" width="39.28125" style="0" customWidth="1"/>
    <col min="1794" max="1794" width="0.13671875" style="0" customWidth="1"/>
    <col min="1795" max="1795" width="13.57421875" style="0" customWidth="1"/>
    <col min="1796" max="1796" width="11.7109375" style="0" customWidth="1"/>
    <col min="1797" max="1797" width="13.57421875" style="0" customWidth="1"/>
    <col min="1798" max="1798" width="13.00390625" style="0" customWidth="1"/>
    <col min="1799" max="1799" width="12.8515625" style="0" customWidth="1"/>
    <col min="1800" max="1800" width="7.57421875" style="0" customWidth="1"/>
    <col min="1801" max="1801" width="5.7109375" style="0" customWidth="1"/>
    <col min="2049" max="2049" width="39.28125" style="0" customWidth="1"/>
    <col min="2050" max="2050" width="0.13671875" style="0" customWidth="1"/>
    <col min="2051" max="2051" width="13.57421875" style="0" customWidth="1"/>
    <col min="2052" max="2052" width="11.7109375" style="0" customWidth="1"/>
    <col min="2053" max="2053" width="13.57421875" style="0" customWidth="1"/>
    <col min="2054" max="2054" width="13.00390625" style="0" customWidth="1"/>
    <col min="2055" max="2055" width="12.8515625" style="0" customWidth="1"/>
    <col min="2056" max="2056" width="7.57421875" style="0" customWidth="1"/>
    <col min="2057" max="2057" width="5.7109375" style="0" customWidth="1"/>
    <col min="2305" max="2305" width="39.28125" style="0" customWidth="1"/>
    <col min="2306" max="2306" width="0.13671875" style="0" customWidth="1"/>
    <col min="2307" max="2307" width="13.57421875" style="0" customWidth="1"/>
    <col min="2308" max="2308" width="11.7109375" style="0" customWidth="1"/>
    <col min="2309" max="2309" width="13.57421875" style="0" customWidth="1"/>
    <col min="2310" max="2310" width="13.00390625" style="0" customWidth="1"/>
    <col min="2311" max="2311" width="12.8515625" style="0" customWidth="1"/>
    <col min="2312" max="2312" width="7.57421875" style="0" customWidth="1"/>
    <col min="2313" max="2313" width="5.7109375" style="0" customWidth="1"/>
    <col min="2561" max="2561" width="39.28125" style="0" customWidth="1"/>
    <col min="2562" max="2562" width="0.13671875" style="0" customWidth="1"/>
    <col min="2563" max="2563" width="13.57421875" style="0" customWidth="1"/>
    <col min="2564" max="2564" width="11.7109375" style="0" customWidth="1"/>
    <col min="2565" max="2565" width="13.57421875" style="0" customWidth="1"/>
    <col min="2566" max="2566" width="13.00390625" style="0" customWidth="1"/>
    <col min="2567" max="2567" width="12.8515625" style="0" customWidth="1"/>
    <col min="2568" max="2568" width="7.57421875" style="0" customWidth="1"/>
    <col min="2569" max="2569" width="5.7109375" style="0" customWidth="1"/>
    <col min="2817" max="2817" width="39.28125" style="0" customWidth="1"/>
    <col min="2818" max="2818" width="0.13671875" style="0" customWidth="1"/>
    <col min="2819" max="2819" width="13.57421875" style="0" customWidth="1"/>
    <col min="2820" max="2820" width="11.7109375" style="0" customWidth="1"/>
    <col min="2821" max="2821" width="13.57421875" style="0" customWidth="1"/>
    <col min="2822" max="2822" width="13.00390625" style="0" customWidth="1"/>
    <col min="2823" max="2823" width="12.8515625" style="0" customWidth="1"/>
    <col min="2824" max="2824" width="7.57421875" style="0" customWidth="1"/>
    <col min="2825" max="2825" width="5.7109375" style="0" customWidth="1"/>
    <col min="3073" max="3073" width="39.28125" style="0" customWidth="1"/>
    <col min="3074" max="3074" width="0.13671875" style="0" customWidth="1"/>
    <col min="3075" max="3075" width="13.57421875" style="0" customWidth="1"/>
    <col min="3076" max="3076" width="11.7109375" style="0" customWidth="1"/>
    <col min="3077" max="3077" width="13.57421875" style="0" customWidth="1"/>
    <col min="3078" max="3078" width="13.00390625" style="0" customWidth="1"/>
    <col min="3079" max="3079" width="12.8515625" style="0" customWidth="1"/>
    <col min="3080" max="3080" width="7.57421875" style="0" customWidth="1"/>
    <col min="3081" max="3081" width="5.7109375" style="0" customWidth="1"/>
    <col min="3329" max="3329" width="39.28125" style="0" customWidth="1"/>
    <col min="3330" max="3330" width="0.13671875" style="0" customWidth="1"/>
    <col min="3331" max="3331" width="13.57421875" style="0" customWidth="1"/>
    <col min="3332" max="3332" width="11.7109375" style="0" customWidth="1"/>
    <col min="3333" max="3333" width="13.57421875" style="0" customWidth="1"/>
    <col min="3334" max="3334" width="13.00390625" style="0" customWidth="1"/>
    <col min="3335" max="3335" width="12.8515625" style="0" customWidth="1"/>
    <col min="3336" max="3336" width="7.57421875" style="0" customWidth="1"/>
    <col min="3337" max="3337" width="5.7109375" style="0" customWidth="1"/>
    <col min="3585" max="3585" width="39.28125" style="0" customWidth="1"/>
    <col min="3586" max="3586" width="0.13671875" style="0" customWidth="1"/>
    <col min="3587" max="3587" width="13.57421875" style="0" customWidth="1"/>
    <col min="3588" max="3588" width="11.7109375" style="0" customWidth="1"/>
    <col min="3589" max="3589" width="13.57421875" style="0" customWidth="1"/>
    <col min="3590" max="3590" width="13.00390625" style="0" customWidth="1"/>
    <col min="3591" max="3591" width="12.8515625" style="0" customWidth="1"/>
    <col min="3592" max="3592" width="7.57421875" style="0" customWidth="1"/>
    <col min="3593" max="3593" width="5.7109375" style="0" customWidth="1"/>
    <col min="3841" max="3841" width="39.28125" style="0" customWidth="1"/>
    <col min="3842" max="3842" width="0.13671875" style="0" customWidth="1"/>
    <col min="3843" max="3843" width="13.57421875" style="0" customWidth="1"/>
    <col min="3844" max="3844" width="11.7109375" style="0" customWidth="1"/>
    <col min="3845" max="3845" width="13.57421875" style="0" customWidth="1"/>
    <col min="3846" max="3846" width="13.00390625" style="0" customWidth="1"/>
    <col min="3847" max="3847" width="12.8515625" style="0" customWidth="1"/>
    <col min="3848" max="3848" width="7.57421875" style="0" customWidth="1"/>
    <col min="3849" max="3849" width="5.7109375" style="0" customWidth="1"/>
    <col min="4097" max="4097" width="39.28125" style="0" customWidth="1"/>
    <col min="4098" max="4098" width="0.13671875" style="0" customWidth="1"/>
    <col min="4099" max="4099" width="13.57421875" style="0" customWidth="1"/>
    <col min="4100" max="4100" width="11.7109375" style="0" customWidth="1"/>
    <col min="4101" max="4101" width="13.57421875" style="0" customWidth="1"/>
    <col min="4102" max="4102" width="13.00390625" style="0" customWidth="1"/>
    <col min="4103" max="4103" width="12.8515625" style="0" customWidth="1"/>
    <col min="4104" max="4104" width="7.57421875" style="0" customWidth="1"/>
    <col min="4105" max="4105" width="5.7109375" style="0" customWidth="1"/>
    <col min="4353" max="4353" width="39.28125" style="0" customWidth="1"/>
    <col min="4354" max="4354" width="0.13671875" style="0" customWidth="1"/>
    <col min="4355" max="4355" width="13.57421875" style="0" customWidth="1"/>
    <col min="4356" max="4356" width="11.7109375" style="0" customWidth="1"/>
    <col min="4357" max="4357" width="13.57421875" style="0" customWidth="1"/>
    <col min="4358" max="4358" width="13.00390625" style="0" customWidth="1"/>
    <col min="4359" max="4359" width="12.8515625" style="0" customWidth="1"/>
    <col min="4360" max="4360" width="7.57421875" style="0" customWidth="1"/>
    <col min="4361" max="4361" width="5.7109375" style="0" customWidth="1"/>
    <col min="4609" max="4609" width="39.28125" style="0" customWidth="1"/>
    <col min="4610" max="4610" width="0.13671875" style="0" customWidth="1"/>
    <col min="4611" max="4611" width="13.57421875" style="0" customWidth="1"/>
    <col min="4612" max="4612" width="11.7109375" style="0" customWidth="1"/>
    <col min="4613" max="4613" width="13.57421875" style="0" customWidth="1"/>
    <col min="4614" max="4614" width="13.00390625" style="0" customWidth="1"/>
    <col min="4615" max="4615" width="12.8515625" style="0" customWidth="1"/>
    <col min="4616" max="4616" width="7.57421875" style="0" customWidth="1"/>
    <col min="4617" max="4617" width="5.7109375" style="0" customWidth="1"/>
    <col min="4865" max="4865" width="39.28125" style="0" customWidth="1"/>
    <col min="4866" max="4866" width="0.13671875" style="0" customWidth="1"/>
    <col min="4867" max="4867" width="13.57421875" style="0" customWidth="1"/>
    <col min="4868" max="4868" width="11.7109375" style="0" customWidth="1"/>
    <col min="4869" max="4869" width="13.57421875" style="0" customWidth="1"/>
    <col min="4870" max="4870" width="13.00390625" style="0" customWidth="1"/>
    <col min="4871" max="4871" width="12.8515625" style="0" customWidth="1"/>
    <col min="4872" max="4872" width="7.57421875" style="0" customWidth="1"/>
    <col min="4873" max="4873" width="5.7109375" style="0" customWidth="1"/>
    <col min="5121" max="5121" width="39.28125" style="0" customWidth="1"/>
    <col min="5122" max="5122" width="0.13671875" style="0" customWidth="1"/>
    <col min="5123" max="5123" width="13.57421875" style="0" customWidth="1"/>
    <col min="5124" max="5124" width="11.7109375" style="0" customWidth="1"/>
    <col min="5125" max="5125" width="13.57421875" style="0" customWidth="1"/>
    <col min="5126" max="5126" width="13.00390625" style="0" customWidth="1"/>
    <col min="5127" max="5127" width="12.8515625" style="0" customWidth="1"/>
    <col min="5128" max="5128" width="7.57421875" style="0" customWidth="1"/>
    <col min="5129" max="5129" width="5.7109375" style="0" customWidth="1"/>
    <col min="5377" max="5377" width="39.28125" style="0" customWidth="1"/>
    <col min="5378" max="5378" width="0.13671875" style="0" customWidth="1"/>
    <col min="5379" max="5379" width="13.57421875" style="0" customWidth="1"/>
    <col min="5380" max="5380" width="11.7109375" style="0" customWidth="1"/>
    <col min="5381" max="5381" width="13.57421875" style="0" customWidth="1"/>
    <col min="5382" max="5382" width="13.00390625" style="0" customWidth="1"/>
    <col min="5383" max="5383" width="12.8515625" style="0" customWidth="1"/>
    <col min="5384" max="5384" width="7.57421875" style="0" customWidth="1"/>
    <col min="5385" max="5385" width="5.7109375" style="0" customWidth="1"/>
    <col min="5633" max="5633" width="39.28125" style="0" customWidth="1"/>
    <col min="5634" max="5634" width="0.13671875" style="0" customWidth="1"/>
    <col min="5635" max="5635" width="13.57421875" style="0" customWidth="1"/>
    <col min="5636" max="5636" width="11.7109375" style="0" customWidth="1"/>
    <col min="5637" max="5637" width="13.57421875" style="0" customWidth="1"/>
    <col min="5638" max="5638" width="13.00390625" style="0" customWidth="1"/>
    <col min="5639" max="5639" width="12.8515625" style="0" customWidth="1"/>
    <col min="5640" max="5640" width="7.57421875" style="0" customWidth="1"/>
    <col min="5641" max="5641" width="5.7109375" style="0" customWidth="1"/>
    <col min="5889" max="5889" width="39.28125" style="0" customWidth="1"/>
    <col min="5890" max="5890" width="0.13671875" style="0" customWidth="1"/>
    <col min="5891" max="5891" width="13.57421875" style="0" customWidth="1"/>
    <col min="5892" max="5892" width="11.7109375" style="0" customWidth="1"/>
    <col min="5893" max="5893" width="13.57421875" style="0" customWidth="1"/>
    <col min="5894" max="5894" width="13.00390625" style="0" customWidth="1"/>
    <col min="5895" max="5895" width="12.8515625" style="0" customWidth="1"/>
    <col min="5896" max="5896" width="7.57421875" style="0" customWidth="1"/>
    <col min="5897" max="5897" width="5.7109375" style="0" customWidth="1"/>
    <col min="6145" max="6145" width="39.28125" style="0" customWidth="1"/>
    <col min="6146" max="6146" width="0.13671875" style="0" customWidth="1"/>
    <col min="6147" max="6147" width="13.57421875" style="0" customWidth="1"/>
    <col min="6148" max="6148" width="11.7109375" style="0" customWidth="1"/>
    <col min="6149" max="6149" width="13.57421875" style="0" customWidth="1"/>
    <col min="6150" max="6150" width="13.00390625" style="0" customWidth="1"/>
    <col min="6151" max="6151" width="12.8515625" style="0" customWidth="1"/>
    <col min="6152" max="6152" width="7.57421875" style="0" customWidth="1"/>
    <col min="6153" max="6153" width="5.7109375" style="0" customWidth="1"/>
    <col min="6401" max="6401" width="39.28125" style="0" customWidth="1"/>
    <col min="6402" max="6402" width="0.13671875" style="0" customWidth="1"/>
    <col min="6403" max="6403" width="13.57421875" style="0" customWidth="1"/>
    <col min="6404" max="6404" width="11.7109375" style="0" customWidth="1"/>
    <col min="6405" max="6405" width="13.57421875" style="0" customWidth="1"/>
    <col min="6406" max="6406" width="13.00390625" style="0" customWidth="1"/>
    <col min="6407" max="6407" width="12.8515625" style="0" customWidth="1"/>
    <col min="6408" max="6408" width="7.57421875" style="0" customWidth="1"/>
    <col min="6409" max="6409" width="5.7109375" style="0" customWidth="1"/>
    <col min="6657" max="6657" width="39.28125" style="0" customWidth="1"/>
    <col min="6658" max="6658" width="0.13671875" style="0" customWidth="1"/>
    <col min="6659" max="6659" width="13.57421875" style="0" customWidth="1"/>
    <col min="6660" max="6660" width="11.7109375" style="0" customWidth="1"/>
    <col min="6661" max="6661" width="13.57421875" style="0" customWidth="1"/>
    <col min="6662" max="6662" width="13.00390625" style="0" customWidth="1"/>
    <col min="6663" max="6663" width="12.8515625" style="0" customWidth="1"/>
    <col min="6664" max="6664" width="7.57421875" style="0" customWidth="1"/>
    <col min="6665" max="6665" width="5.7109375" style="0" customWidth="1"/>
    <col min="6913" max="6913" width="39.28125" style="0" customWidth="1"/>
    <col min="6914" max="6914" width="0.13671875" style="0" customWidth="1"/>
    <col min="6915" max="6915" width="13.57421875" style="0" customWidth="1"/>
    <col min="6916" max="6916" width="11.7109375" style="0" customWidth="1"/>
    <col min="6917" max="6917" width="13.57421875" style="0" customWidth="1"/>
    <col min="6918" max="6918" width="13.00390625" style="0" customWidth="1"/>
    <col min="6919" max="6919" width="12.8515625" style="0" customWidth="1"/>
    <col min="6920" max="6920" width="7.57421875" style="0" customWidth="1"/>
    <col min="6921" max="6921" width="5.7109375" style="0" customWidth="1"/>
    <col min="7169" max="7169" width="39.28125" style="0" customWidth="1"/>
    <col min="7170" max="7170" width="0.13671875" style="0" customWidth="1"/>
    <col min="7171" max="7171" width="13.57421875" style="0" customWidth="1"/>
    <col min="7172" max="7172" width="11.7109375" style="0" customWidth="1"/>
    <col min="7173" max="7173" width="13.57421875" style="0" customWidth="1"/>
    <col min="7174" max="7174" width="13.00390625" style="0" customWidth="1"/>
    <col min="7175" max="7175" width="12.8515625" style="0" customWidth="1"/>
    <col min="7176" max="7176" width="7.57421875" style="0" customWidth="1"/>
    <col min="7177" max="7177" width="5.7109375" style="0" customWidth="1"/>
    <col min="7425" max="7425" width="39.28125" style="0" customWidth="1"/>
    <col min="7426" max="7426" width="0.13671875" style="0" customWidth="1"/>
    <col min="7427" max="7427" width="13.57421875" style="0" customWidth="1"/>
    <col min="7428" max="7428" width="11.7109375" style="0" customWidth="1"/>
    <col min="7429" max="7429" width="13.57421875" style="0" customWidth="1"/>
    <col min="7430" max="7430" width="13.00390625" style="0" customWidth="1"/>
    <col min="7431" max="7431" width="12.8515625" style="0" customWidth="1"/>
    <col min="7432" max="7432" width="7.57421875" style="0" customWidth="1"/>
    <col min="7433" max="7433" width="5.7109375" style="0" customWidth="1"/>
    <col min="7681" max="7681" width="39.28125" style="0" customWidth="1"/>
    <col min="7682" max="7682" width="0.13671875" style="0" customWidth="1"/>
    <col min="7683" max="7683" width="13.57421875" style="0" customWidth="1"/>
    <col min="7684" max="7684" width="11.7109375" style="0" customWidth="1"/>
    <col min="7685" max="7685" width="13.57421875" style="0" customWidth="1"/>
    <col min="7686" max="7686" width="13.00390625" style="0" customWidth="1"/>
    <col min="7687" max="7687" width="12.8515625" style="0" customWidth="1"/>
    <col min="7688" max="7688" width="7.57421875" style="0" customWidth="1"/>
    <col min="7689" max="7689" width="5.7109375" style="0" customWidth="1"/>
    <col min="7937" max="7937" width="39.28125" style="0" customWidth="1"/>
    <col min="7938" max="7938" width="0.13671875" style="0" customWidth="1"/>
    <col min="7939" max="7939" width="13.57421875" style="0" customWidth="1"/>
    <col min="7940" max="7940" width="11.7109375" style="0" customWidth="1"/>
    <col min="7941" max="7941" width="13.57421875" style="0" customWidth="1"/>
    <col min="7942" max="7942" width="13.00390625" style="0" customWidth="1"/>
    <col min="7943" max="7943" width="12.8515625" style="0" customWidth="1"/>
    <col min="7944" max="7944" width="7.57421875" style="0" customWidth="1"/>
    <col min="7945" max="7945" width="5.7109375" style="0" customWidth="1"/>
    <col min="8193" max="8193" width="39.28125" style="0" customWidth="1"/>
    <col min="8194" max="8194" width="0.13671875" style="0" customWidth="1"/>
    <col min="8195" max="8195" width="13.57421875" style="0" customWidth="1"/>
    <col min="8196" max="8196" width="11.7109375" style="0" customWidth="1"/>
    <col min="8197" max="8197" width="13.57421875" style="0" customWidth="1"/>
    <col min="8198" max="8198" width="13.00390625" style="0" customWidth="1"/>
    <col min="8199" max="8199" width="12.8515625" style="0" customWidth="1"/>
    <col min="8200" max="8200" width="7.57421875" style="0" customWidth="1"/>
    <col min="8201" max="8201" width="5.7109375" style="0" customWidth="1"/>
    <col min="8449" max="8449" width="39.28125" style="0" customWidth="1"/>
    <col min="8450" max="8450" width="0.13671875" style="0" customWidth="1"/>
    <col min="8451" max="8451" width="13.57421875" style="0" customWidth="1"/>
    <col min="8452" max="8452" width="11.7109375" style="0" customWidth="1"/>
    <col min="8453" max="8453" width="13.57421875" style="0" customWidth="1"/>
    <col min="8454" max="8454" width="13.00390625" style="0" customWidth="1"/>
    <col min="8455" max="8455" width="12.8515625" style="0" customWidth="1"/>
    <col min="8456" max="8456" width="7.57421875" style="0" customWidth="1"/>
    <col min="8457" max="8457" width="5.7109375" style="0" customWidth="1"/>
    <col min="8705" max="8705" width="39.28125" style="0" customWidth="1"/>
    <col min="8706" max="8706" width="0.13671875" style="0" customWidth="1"/>
    <col min="8707" max="8707" width="13.57421875" style="0" customWidth="1"/>
    <col min="8708" max="8708" width="11.7109375" style="0" customWidth="1"/>
    <col min="8709" max="8709" width="13.57421875" style="0" customWidth="1"/>
    <col min="8710" max="8710" width="13.00390625" style="0" customWidth="1"/>
    <col min="8711" max="8711" width="12.8515625" style="0" customWidth="1"/>
    <col min="8712" max="8712" width="7.57421875" style="0" customWidth="1"/>
    <col min="8713" max="8713" width="5.7109375" style="0" customWidth="1"/>
    <col min="8961" max="8961" width="39.28125" style="0" customWidth="1"/>
    <col min="8962" max="8962" width="0.13671875" style="0" customWidth="1"/>
    <col min="8963" max="8963" width="13.57421875" style="0" customWidth="1"/>
    <col min="8964" max="8964" width="11.7109375" style="0" customWidth="1"/>
    <col min="8965" max="8965" width="13.57421875" style="0" customWidth="1"/>
    <col min="8966" max="8966" width="13.00390625" style="0" customWidth="1"/>
    <col min="8967" max="8967" width="12.8515625" style="0" customWidth="1"/>
    <col min="8968" max="8968" width="7.57421875" style="0" customWidth="1"/>
    <col min="8969" max="8969" width="5.7109375" style="0" customWidth="1"/>
    <col min="9217" max="9217" width="39.28125" style="0" customWidth="1"/>
    <col min="9218" max="9218" width="0.13671875" style="0" customWidth="1"/>
    <col min="9219" max="9219" width="13.57421875" style="0" customWidth="1"/>
    <col min="9220" max="9220" width="11.7109375" style="0" customWidth="1"/>
    <col min="9221" max="9221" width="13.57421875" style="0" customWidth="1"/>
    <col min="9222" max="9222" width="13.00390625" style="0" customWidth="1"/>
    <col min="9223" max="9223" width="12.8515625" style="0" customWidth="1"/>
    <col min="9224" max="9224" width="7.57421875" style="0" customWidth="1"/>
    <col min="9225" max="9225" width="5.7109375" style="0" customWidth="1"/>
    <col min="9473" max="9473" width="39.28125" style="0" customWidth="1"/>
    <col min="9474" max="9474" width="0.13671875" style="0" customWidth="1"/>
    <col min="9475" max="9475" width="13.57421875" style="0" customWidth="1"/>
    <col min="9476" max="9476" width="11.7109375" style="0" customWidth="1"/>
    <col min="9477" max="9477" width="13.57421875" style="0" customWidth="1"/>
    <col min="9478" max="9478" width="13.00390625" style="0" customWidth="1"/>
    <col min="9479" max="9479" width="12.8515625" style="0" customWidth="1"/>
    <col min="9480" max="9480" width="7.57421875" style="0" customWidth="1"/>
    <col min="9481" max="9481" width="5.7109375" style="0" customWidth="1"/>
    <col min="9729" max="9729" width="39.28125" style="0" customWidth="1"/>
    <col min="9730" max="9730" width="0.13671875" style="0" customWidth="1"/>
    <col min="9731" max="9731" width="13.57421875" style="0" customWidth="1"/>
    <col min="9732" max="9732" width="11.7109375" style="0" customWidth="1"/>
    <col min="9733" max="9733" width="13.57421875" style="0" customWidth="1"/>
    <col min="9734" max="9734" width="13.00390625" style="0" customWidth="1"/>
    <col min="9735" max="9735" width="12.8515625" style="0" customWidth="1"/>
    <col min="9736" max="9736" width="7.57421875" style="0" customWidth="1"/>
    <col min="9737" max="9737" width="5.7109375" style="0" customWidth="1"/>
    <col min="9985" max="9985" width="39.28125" style="0" customWidth="1"/>
    <col min="9986" max="9986" width="0.13671875" style="0" customWidth="1"/>
    <col min="9987" max="9987" width="13.57421875" style="0" customWidth="1"/>
    <col min="9988" max="9988" width="11.7109375" style="0" customWidth="1"/>
    <col min="9989" max="9989" width="13.57421875" style="0" customWidth="1"/>
    <col min="9990" max="9990" width="13.00390625" style="0" customWidth="1"/>
    <col min="9991" max="9991" width="12.8515625" style="0" customWidth="1"/>
    <col min="9992" max="9992" width="7.57421875" style="0" customWidth="1"/>
    <col min="9993" max="9993" width="5.7109375" style="0" customWidth="1"/>
    <col min="10241" max="10241" width="39.28125" style="0" customWidth="1"/>
    <col min="10242" max="10242" width="0.13671875" style="0" customWidth="1"/>
    <col min="10243" max="10243" width="13.57421875" style="0" customWidth="1"/>
    <col min="10244" max="10244" width="11.7109375" style="0" customWidth="1"/>
    <col min="10245" max="10245" width="13.57421875" style="0" customWidth="1"/>
    <col min="10246" max="10246" width="13.00390625" style="0" customWidth="1"/>
    <col min="10247" max="10247" width="12.8515625" style="0" customWidth="1"/>
    <col min="10248" max="10248" width="7.57421875" style="0" customWidth="1"/>
    <col min="10249" max="10249" width="5.7109375" style="0" customWidth="1"/>
    <col min="10497" max="10497" width="39.28125" style="0" customWidth="1"/>
    <col min="10498" max="10498" width="0.13671875" style="0" customWidth="1"/>
    <col min="10499" max="10499" width="13.57421875" style="0" customWidth="1"/>
    <col min="10500" max="10500" width="11.7109375" style="0" customWidth="1"/>
    <col min="10501" max="10501" width="13.57421875" style="0" customWidth="1"/>
    <col min="10502" max="10502" width="13.00390625" style="0" customWidth="1"/>
    <col min="10503" max="10503" width="12.8515625" style="0" customWidth="1"/>
    <col min="10504" max="10504" width="7.57421875" style="0" customWidth="1"/>
    <col min="10505" max="10505" width="5.7109375" style="0" customWidth="1"/>
    <col min="10753" max="10753" width="39.28125" style="0" customWidth="1"/>
    <col min="10754" max="10754" width="0.13671875" style="0" customWidth="1"/>
    <col min="10755" max="10755" width="13.57421875" style="0" customWidth="1"/>
    <col min="10756" max="10756" width="11.7109375" style="0" customWidth="1"/>
    <col min="10757" max="10757" width="13.57421875" style="0" customWidth="1"/>
    <col min="10758" max="10758" width="13.00390625" style="0" customWidth="1"/>
    <col min="10759" max="10759" width="12.8515625" style="0" customWidth="1"/>
    <col min="10760" max="10760" width="7.57421875" style="0" customWidth="1"/>
    <col min="10761" max="10761" width="5.7109375" style="0" customWidth="1"/>
    <col min="11009" max="11009" width="39.28125" style="0" customWidth="1"/>
    <col min="11010" max="11010" width="0.13671875" style="0" customWidth="1"/>
    <col min="11011" max="11011" width="13.57421875" style="0" customWidth="1"/>
    <col min="11012" max="11012" width="11.7109375" style="0" customWidth="1"/>
    <col min="11013" max="11013" width="13.57421875" style="0" customWidth="1"/>
    <col min="11014" max="11014" width="13.00390625" style="0" customWidth="1"/>
    <col min="11015" max="11015" width="12.8515625" style="0" customWidth="1"/>
    <col min="11016" max="11016" width="7.57421875" style="0" customWidth="1"/>
    <col min="11017" max="11017" width="5.7109375" style="0" customWidth="1"/>
    <col min="11265" max="11265" width="39.28125" style="0" customWidth="1"/>
    <col min="11266" max="11266" width="0.13671875" style="0" customWidth="1"/>
    <col min="11267" max="11267" width="13.57421875" style="0" customWidth="1"/>
    <col min="11268" max="11268" width="11.7109375" style="0" customWidth="1"/>
    <col min="11269" max="11269" width="13.57421875" style="0" customWidth="1"/>
    <col min="11270" max="11270" width="13.00390625" style="0" customWidth="1"/>
    <col min="11271" max="11271" width="12.8515625" style="0" customWidth="1"/>
    <col min="11272" max="11272" width="7.57421875" style="0" customWidth="1"/>
    <col min="11273" max="11273" width="5.7109375" style="0" customWidth="1"/>
    <col min="11521" max="11521" width="39.28125" style="0" customWidth="1"/>
    <col min="11522" max="11522" width="0.13671875" style="0" customWidth="1"/>
    <col min="11523" max="11523" width="13.57421875" style="0" customWidth="1"/>
    <col min="11524" max="11524" width="11.7109375" style="0" customWidth="1"/>
    <col min="11525" max="11525" width="13.57421875" style="0" customWidth="1"/>
    <col min="11526" max="11526" width="13.00390625" style="0" customWidth="1"/>
    <col min="11527" max="11527" width="12.8515625" style="0" customWidth="1"/>
    <col min="11528" max="11528" width="7.57421875" style="0" customWidth="1"/>
    <col min="11529" max="11529" width="5.7109375" style="0" customWidth="1"/>
    <col min="11777" max="11777" width="39.28125" style="0" customWidth="1"/>
    <col min="11778" max="11778" width="0.13671875" style="0" customWidth="1"/>
    <col min="11779" max="11779" width="13.57421875" style="0" customWidth="1"/>
    <col min="11780" max="11780" width="11.7109375" style="0" customWidth="1"/>
    <col min="11781" max="11781" width="13.57421875" style="0" customWidth="1"/>
    <col min="11782" max="11782" width="13.00390625" style="0" customWidth="1"/>
    <col min="11783" max="11783" width="12.8515625" style="0" customWidth="1"/>
    <col min="11784" max="11784" width="7.57421875" style="0" customWidth="1"/>
    <col min="11785" max="11785" width="5.7109375" style="0" customWidth="1"/>
    <col min="12033" max="12033" width="39.28125" style="0" customWidth="1"/>
    <col min="12034" max="12034" width="0.13671875" style="0" customWidth="1"/>
    <col min="12035" max="12035" width="13.57421875" style="0" customWidth="1"/>
    <col min="12036" max="12036" width="11.7109375" style="0" customWidth="1"/>
    <col min="12037" max="12037" width="13.57421875" style="0" customWidth="1"/>
    <col min="12038" max="12038" width="13.00390625" style="0" customWidth="1"/>
    <col min="12039" max="12039" width="12.8515625" style="0" customWidth="1"/>
    <col min="12040" max="12040" width="7.57421875" style="0" customWidth="1"/>
    <col min="12041" max="12041" width="5.7109375" style="0" customWidth="1"/>
    <col min="12289" max="12289" width="39.28125" style="0" customWidth="1"/>
    <col min="12290" max="12290" width="0.13671875" style="0" customWidth="1"/>
    <col min="12291" max="12291" width="13.57421875" style="0" customWidth="1"/>
    <col min="12292" max="12292" width="11.7109375" style="0" customWidth="1"/>
    <col min="12293" max="12293" width="13.57421875" style="0" customWidth="1"/>
    <col min="12294" max="12294" width="13.00390625" style="0" customWidth="1"/>
    <col min="12295" max="12295" width="12.8515625" style="0" customWidth="1"/>
    <col min="12296" max="12296" width="7.57421875" style="0" customWidth="1"/>
    <col min="12297" max="12297" width="5.7109375" style="0" customWidth="1"/>
    <col min="12545" max="12545" width="39.28125" style="0" customWidth="1"/>
    <col min="12546" max="12546" width="0.13671875" style="0" customWidth="1"/>
    <col min="12547" max="12547" width="13.57421875" style="0" customWidth="1"/>
    <col min="12548" max="12548" width="11.7109375" style="0" customWidth="1"/>
    <col min="12549" max="12549" width="13.57421875" style="0" customWidth="1"/>
    <col min="12550" max="12550" width="13.00390625" style="0" customWidth="1"/>
    <col min="12551" max="12551" width="12.8515625" style="0" customWidth="1"/>
    <col min="12552" max="12552" width="7.57421875" style="0" customWidth="1"/>
    <col min="12553" max="12553" width="5.7109375" style="0" customWidth="1"/>
    <col min="12801" max="12801" width="39.28125" style="0" customWidth="1"/>
    <col min="12802" max="12802" width="0.13671875" style="0" customWidth="1"/>
    <col min="12803" max="12803" width="13.57421875" style="0" customWidth="1"/>
    <col min="12804" max="12804" width="11.7109375" style="0" customWidth="1"/>
    <col min="12805" max="12805" width="13.57421875" style="0" customWidth="1"/>
    <col min="12806" max="12806" width="13.00390625" style="0" customWidth="1"/>
    <col min="12807" max="12807" width="12.8515625" style="0" customWidth="1"/>
    <col min="12808" max="12808" width="7.57421875" style="0" customWidth="1"/>
    <col min="12809" max="12809" width="5.7109375" style="0" customWidth="1"/>
    <col min="13057" max="13057" width="39.28125" style="0" customWidth="1"/>
    <col min="13058" max="13058" width="0.13671875" style="0" customWidth="1"/>
    <col min="13059" max="13059" width="13.57421875" style="0" customWidth="1"/>
    <col min="13060" max="13060" width="11.7109375" style="0" customWidth="1"/>
    <col min="13061" max="13061" width="13.57421875" style="0" customWidth="1"/>
    <col min="13062" max="13062" width="13.00390625" style="0" customWidth="1"/>
    <col min="13063" max="13063" width="12.8515625" style="0" customWidth="1"/>
    <col min="13064" max="13064" width="7.57421875" style="0" customWidth="1"/>
    <col min="13065" max="13065" width="5.7109375" style="0" customWidth="1"/>
    <col min="13313" max="13313" width="39.28125" style="0" customWidth="1"/>
    <col min="13314" max="13314" width="0.13671875" style="0" customWidth="1"/>
    <col min="13315" max="13315" width="13.57421875" style="0" customWidth="1"/>
    <col min="13316" max="13316" width="11.7109375" style="0" customWidth="1"/>
    <col min="13317" max="13317" width="13.57421875" style="0" customWidth="1"/>
    <col min="13318" max="13318" width="13.00390625" style="0" customWidth="1"/>
    <col min="13319" max="13319" width="12.8515625" style="0" customWidth="1"/>
    <col min="13320" max="13320" width="7.57421875" style="0" customWidth="1"/>
    <col min="13321" max="13321" width="5.7109375" style="0" customWidth="1"/>
    <col min="13569" max="13569" width="39.28125" style="0" customWidth="1"/>
    <col min="13570" max="13570" width="0.13671875" style="0" customWidth="1"/>
    <col min="13571" max="13571" width="13.57421875" style="0" customWidth="1"/>
    <col min="13572" max="13572" width="11.7109375" style="0" customWidth="1"/>
    <col min="13573" max="13573" width="13.57421875" style="0" customWidth="1"/>
    <col min="13574" max="13574" width="13.00390625" style="0" customWidth="1"/>
    <col min="13575" max="13575" width="12.8515625" style="0" customWidth="1"/>
    <col min="13576" max="13576" width="7.57421875" style="0" customWidth="1"/>
    <col min="13577" max="13577" width="5.7109375" style="0" customWidth="1"/>
    <col min="13825" max="13825" width="39.28125" style="0" customWidth="1"/>
    <col min="13826" max="13826" width="0.13671875" style="0" customWidth="1"/>
    <col min="13827" max="13827" width="13.57421875" style="0" customWidth="1"/>
    <col min="13828" max="13828" width="11.7109375" style="0" customWidth="1"/>
    <col min="13829" max="13829" width="13.57421875" style="0" customWidth="1"/>
    <col min="13830" max="13830" width="13.00390625" style="0" customWidth="1"/>
    <col min="13831" max="13831" width="12.8515625" style="0" customWidth="1"/>
    <col min="13832" max="13832" width="7.57421875" style="0" customWidth="1"/>
    <col min="13833" max="13833" width="5.7109375" style="0" customWidth="1"/>
    <col min="14081" max="14081" width="39.28125" style="0" customWidth="1"/>
    <col min="14082" max="14082" width="0.13671875" style="0" customWidth="1"/>
    <col min="14083" max="14083" width="13.57421875" style="0" customWidth="1"/>
    <col min="14084" max="14084" width="11.7109375" style="0" customWidth="1"/>
    <col min="14085" max="14085" width="13.57421875" style="0" customWidth="1"/>
    <col min="14086" max="14086" width="13.00390625" style="0" customWidth="1"/>
    <col min="14087" max="14087" width="12.8515625" style="0" customWidth="1"/>
    <col min="14088" max="14088" width="7.57421875" style="0" customWidth="1"/>
    <col min="14089" max="14089" width="5.7109375" style="0" customWidth="1"/>
    <col min="14337" max="14337" width="39.28125" style="0" customWidth="1"/>
    <col min="14338" max="14338" width="0.13671875" style="0" customWidth="1"/>
    <col min="14339" max="14339" width="13.57421875" style="0" customWidth="1"/>
    <col min="14340" max="14340" width="11.7109375" style="0" customWidth="1"/>
    <col min="14341" max="14341" width="13.57421875" style="0" customWidth="1"/>
    <col min="14342" max="14342" width="13.00390625" style="0" customWidth="1"/>
    <col min="14343" max="14343" width="12.8515625" style="0" customWidth="1"/>
    <col min="14344" max="14344" width="7.57421875" style="0" customWidth="1"/>
    <col min="14345" max="14345" width="5.7109375" style="0" customWidth="1"/>
    <col min="14593" max="14593" width="39.28125" style="0" customWidth="1"/>
    <col min="14594" max="14594" width="0.13671875" style="0" customWidth="1"/>
    <col min="14595" max="14595" width="13.57421875" style="0" customWidth="1"/>
    <col min="14596" max="14596" width="11.7109375" style="0" customWidth="1"/>
    <col min="14597" max="14597" width="13.57421875" style="0" customWidth="1"/>
    <col min="14598" max="14598" width="13.00390625" style="0" customWidth="1"/>
    <col min="14599" max="14599" width="12.8515625" style="0" customWidth="1"/>
    <col min="14600" max="14600" width="7.57421875" style="0" customWidth="1"/>
    <col min="14601" max="14601" width="5.7109375" style="0" customWidth="1"/>
    <col min="14849" max="14849" width="39.28125" style="0" customWidth="1"/>
    <col min="14850" max="14850" width="0.13671875" style="0" customWidth="1"/>
    <col min="14851" max="14851" width="13.57421875" style="0" customWidth="1"/>
    <col min="14852" max="14852" width="11.7109375" style="0" customWidth="1"/>
    <col min="14853" max="14853" width="13.57421875" style="0" customWidth="1"/>
    <col min="14854" max="14854" width="13.00390625" style="0" customWidth="1"/>
    <col min="14855" max="14855" width="12.8515625" style="0" customWidth="1"/>
    <col min="14856" max="14856" width="7.57421875" style="0" customWidth="1"/>
    <col min="14857" max="14857" width="5.7109375" style="0" customWidth="1"/>
    <col min="15105" max="15105" width="39.28125" style="0" customWidth="1"/>
    <col min="15106" max="15106" width="0.13671875" style="0" customWidth="1"/>
    <col min="15107" max="15107" width="13.57421875" style="0" customWidth="1"/>
    <col min="15108" max="15108" width="11.7109375" style="0" customWidth="1"/>
    <col min="15109" max="15109" width="13.57421875" style="0" customWidth="1"/>
    <col min="15110" max="15110" width="13.00390625" style="0" customWidth="1"/>
    <col min="15111" max="15111" width="12.8515625" style="0" customWidth="1"/>
    <col min="15112" max="15112" width="7.57421875" style="0" customWidth="1"/>
    <col min="15113" max="15113" width="5.7109375" style="0" customWidth="1"/>
    <col min="15361" max="15361" width="39.28125" style="0" customWidth="1"/>
    <col min="15362" max="15362" width="0.13671875" style="0" customWidth="1"/>
    <col min="15363" max="15363" width="13.57421875" style="0" customWidth="1"/>
    <col min="15364" max="15364" width="11.7109375" style="0" customWidth="1"/>
    <col min="15365" max="15365" width="13.57421875" style="0" customWidth="1"/>
    <col min="15366" max="15366" width="13.00390625" style="0" customWidth="1"/>
    <col min="15367" max="15367" width="12.8515625" style="0" customWidth="1"/>
    <col min="15368" max="15368" width="7.57421875" style="0" customWidth="1"/>
    <col min="15369" max="15369" width="5.7109375" style="0" customWidth="1"/>
    <col min="15617" max="15617" width="39.28125" style="0" customWidth="1"/>
    <col min="15618" max="15618" width="0.13671875" style="0" customWidth="1"/>
    <col min="15619" max="15619" width="13.57421875" style="0" customWidth="1"/>
    <col min="15620" max="15620" width="11.7109375" style="0" customWidth="1"/>
    <col min="15621" max="15621" width="13.57421875" style="0" customWidth="1"/>
    <col min="15622" max="15622" width="13.00390625" style="0" customWidth="1"/>
    <col min="15623" max="15623" width="12.8515625" style="0" customWidth="1"/>
    <col min="15624" max="15624" width="7.57421875" style="0" customWidth="1"/>
    <col min="15625" max="15625" width="5.7109375" style="0" customWidth="1"/>
    <col min="15873" max="15873" width="39.28125" style="0" customWidth="1"/>
    <col min="15874" max="15874" width="0.13671875" style="0" customWidth="1"/>
    <col min="15875" max="15875" width="13.57421875" style="0" customWidth="1"/>
    <col min="15876" max="15876" width="11.7109375" style="0" customWidth="1"/>
    <col min="15877" max="15877" width="13.57421875" style="0" customWidth="1"/>
    <col min="15878" max="15878" width="13.00390625" style="0" customWidth="1"/>
    <col min="15879" max="15879" width="12.8515625" style="0" customWidth="1"/>
    <col min="15880" max="15880" width="7.57421875" style="0" customWidth="1"/>
    <col min="15881" max="15881" width="5.7109375" style="0" customWidth="1"/>
    <col min="16129" max="16129" width="39.28125" style="0" customWidth="1"/>
    <col min="16130" max="16130" width="0.13671875" style="0" customWidth="1"/>
    <col min="16131" max="16131" width="13.57421875" style="0" customWidth="1"/>
    <col min="16132" max="16132" width="11.7109375" style="0" customWidth="1"/>
    <col min="16133" max="16133" width="13.57421875" style="0" customWidth="1"/>
    <col min="16134" max="16134" width="13.00390625" style="0" customWidth="1"/>
    <col min="16135" max="16135" width="12.8515625" style="0" customWidth="1"/>
    <col min="16136" max="16136" width="7.57421875" style="0" customWidth="1"/>
    <col min="16137" max="16137" width="5.7109375" style="0" customWidth="1"/>
  </cols>
  <sheetData>
    <row r="1" spans="1:9" ht="12.6" customHeight="1">
      <c r="A1" s="239" t="s">
        <v>334</v>
      </c>
      <c r="B1" s="240"/>
      <c r="C1" s="240"/>
      <c r="D1" s="240"/>
      <c r="E1" s="240"/>
      <c r="F1" s="240"/>
      <c r="G1" s="240"/>
      <c r="H1" s="240"/>
      <c r="I1" s="241"/>
    </row>
    <row r="2" spans="1:9" ht="11.4" customHeight="1">
      <c r="A2" s="242"/>
      <c r="B2" s="243"/>
      <c r="C2" s="243"/>
      <c r="D2" s="243"/>
      <c r="E2" s="243"/>
      <c r="F2" s="243"/>
      <c r="G2" s="243"/>
      <c r="H2" s="243"/>
      <c r="I2" s="244"/>
    </row>
    <row r="3" spans="1:9" ht="11.4" customHeight="1">
      <c r="A3" s="242"/>
      <c r="B3" s="243"/>
      <c r="C3" s="243"/>
      <c r="D3" s="243"/>
      <c r="E3" s="243"/>
      <c r="F3" s="243"/>
      <c r="G3" s="243"/>
      <c r="H3" s="243"/>
      <c r="I3" s="244"/>
    </row>
    <row r="4" spans="1:9" ht="11.4" customHeight="1">
      <c r="A4" s="242"/>
      <c r="B4" s="243"/>
      <c r="C4" s="243"/>
      <c r="D4" s="243"/>
      <c r="E4" s="243"/>
      <c r="F4" s="243"/>
      <c r="G4" s="243"/>
      <c r="H4" s="243"/>
      <c r="I4" s="244"/>
    </row>
    <row r="5" spans="1:9" ht="16.5" customHeight="1">
      <c r="A5" s="245"/>
      <c r="B5" s="246"/>
      <c r="C5" s="246"/>
      <c r="D5" s="246"/>
      <c r="E5" s="246"/>
      <c r="F5" s="246"/>
      <c r="G5" s="246"/>
      <c r="H5" s="246"/>
      <c r="I5" s="247"/>
    </row>
    <row r="6" spans="1:9" ht="13.2">
      <c r="A6" s="225" t="s">
        <v>1</v>
      </c>
      <c r="B6" s="248"/>
      <c r="C6" s="251" t="s">
        <v>335</v>
      </c>
      <c r="D6" s="251"/>
      <c r="E6" s="251"/>
      <c r="F6" s="251"/>
      <c r="G6" s="251"/>
      <c r="H6" s="252" t="s">
        <v>336</v>
      </c>
      <c r="I6" s="252"/>
    </row>
    <row r="7" spans="1:9" ht="13.2">
      <c r="A7" s="226"/>
      <c r="B7" s="249"/>
      <c r="C7" s="228" t="s">
        <v>337</v>
      </c>
      <c r="D7" s="251" t="s">
        <v>338</v>
      </c>
      <c r="E7" s="228" t="s">
        <v>339</v>
      </c>
      <c r="F7" s="228" t="s">
        <v>228</v>
      </c>
      <c r="G7" s="228" t="s">
        <v>245</v>
      </c>
      <c r="H7" s="252"/>
      <c r="I7" s="252"/>
    </row>
    <row r="8" spans="1:9" ht="13.2">
      <c r="A8" s="227"/>
      <c r="B8" s="250"/>
      <c r="C8" s="230"/>
      <c r="D8" s="251"/>
      <c r="E8" s="230"/>
      <c r="F8" s="230"/>
      <c r="G8" s="230"/>
      <c r="H8" s="252"/>
      <c r="I8" s="252"/>
    </row>
    <row r="9" spans="1:9" ht="2.25" customHeight="1">
      <c r="A9" s="43"/>
      <c r="B9" s="1"/>
      <c r="C9" s="1"/>
      <c r="D9" s="1"/>
      <c r="E9" s="1"/>
      <c r="F9" s="1"/>
      <c r="G9" s="1"/>
      <c r="H9" s="105"/>
      <c r="I9" s="1"/>
    </row>
    <row r="10" spans="1:9" ht="9" customHeight="1">
      <c r="A10" s="128" t="s">
        <v>340</v>
      </c>
      <c r="B10" s="3"/>
      <c r="C10" s="129">
        <f aca="true" t="shared" si="0" ref="C10:H10">+C12+C21+C32+C43+C55+C66+C71+C81+C86</f>
        <v>13176603268.999998</v>
      </c>
      <c r="D10" s="129">
        <f t="shared" si="0"/>
        <v>1391240217.8</v>
      </c>
      <c r="E10" s="129">
        <f t="shared" si="0"/>
        <v>14567843486.799997</v>
      </c>
      <c r="F10" s="129">
        <f t="shared" si="0"/>
        <v>11239981951.33</v>
      </c>
      <c r="G10" s="129">
        <f t="shared" si="0"/>
        <v>10785175891.730001</v>
      </c>
      <c r="H10" s="235">
        <f t="shared" si="0"/>
        <v>3327861535.47</v>
      </c>
      <c r="I10" s="236"/>
    </row>
    <row r="11" spans="1:9" ht="2.25" customHeight="1">
      <c r="A11" s="10"/>
      <c r="B11" s="3"/>
      <c r="C11" s="3"/>
      <c r="D11" s="3"/>
      <c r="E11" s="3"/>
      <c r="F11" s="3"/>
      <c r="G11" s="3"/>
      <c r="I11" s="3"/>
    </row>
    <row r="12" spans="1:9" s="5" customFormat="1" ht="9" customHeight="1">
      <c r="A12" s="130" t="s">
        <v>341</v>
      </c>
      <c r="B12" s="7"/>
      <c r="C12" s="131">
        <f>SUM(C13:C19)</f>
        <v>3790642508.0900006</v>
      </c>
      <c r="D12" s="131">
        <f>SUM(D13:D19)</f>
        <v>1530003.310000002</v>
      </c>
      <c r="E12" s="131">
        <f>SUM(E13:E19)</f>
        <v>3792172511.3999996</v>
      </c>
      <c r="F12" s="131">
        <v>2208826225.42</v>
      </c>
      <c r="G12" s="131">
        <v>2197054115.69</v>
      </c>
      <c r="H12" s="237">
        <f>SUM(H13:I19)</f>
        <v>1583346285.9800003</v>
      </c>
      <c r="I12" s="238"/>
    </row>
    <row r="13" spans="1:9" s="5" customFormat="1" ht="9" customHeight="1">
      <c r="A13" s="132" t="s">
        <v>342</v>
      </c>
      <c r="B13" s="7"/>
      <c r="C13" s="131">
        <v>1356013118.74</v>
      </c>
      <c r="D13" s="131">
        <v>-37818754.41</v>
      </c>
      <c r="E13" s="131">
        <f>SUM(C13:D13)</f>
        <v>1318194364.33</v>
      </c>
      <c r="F13" s="131">
        <v>964710963.87</v>
      </c>
      <c r="G13" s="131">
        <v>964287113.84</v>
      </c>
      <c r="H13" s="237">
        <f>+E13-F13</f>
        <v>353483400.4599999</v>
      </c>
      <c r="I13" s="238"/>
    </row>
    <row r="14" spans="1:9" s="5" customFormat="1" ht="9" customHeight="1">
      <c r="A14" s="132" t="s">
        <v>343</v>
      </c>
      <c r="B14" s="7"/>
      <c r="C14" s="131">
        <v>124803565.78</v>
      </c>
      <c r="D14" s="131">
        <v>31023242.48</v>
      </c>
      <c r="E14" s="131">
        <f aca="true" t="shared" si="1" ref="E14:E19">SUM(C14:D14)</f>
        <v>155826808.26</v>
      </c>
      <c r="F14" s="131">
        <v>122205963.94</v>
      </c>
      <c r="G14" s="131">
        <v>122132082.44</v>
      </c>
      <c r="H14" s="237">
        <f aca="true" t="shared" si="2" ref="H14:H19">+E14-F14</f>
        <v>33620844.31999999</v>
      </c>
      <c r="I14" s="238"/>
    </row>
    <row r="15" spans="1:9" s="5" customFormat="1" ht="9" customHeight="1">
      <c r="A15" s="132" t="s">
        <v>344</v>
      </c>
      <c r="B15" s="7"/>
      <c r="C15" s="131">
        <v>805672519.86</v>
      </c>
      <c r="D15" s="131">
        <v>47454970.54</v>
      </c>
      <c r="E15" s="131">
        <f t="shared" si="1"/>
        <v>853127490.4</v>
      </c>
      <c r="F15" s="131">
        <v>328816619.09</v>
      </c>
      <c r="G15" s="131">
        <v>328286627.04</v>
      </c>
      <c r="H15" s="237">
        <f t="shared" si="2"/>
        <v>524310871.31</v>
      </c>
      <c r="I15" s="238"/>
    </row>
    <row r="16" spans="1:9" s="5" customFormat="1" ht="9" customHeight="1">
      <c r="A16" s="132" t="s">
        <v>345</v>
      </c>
      <c r="B16" s="7"/>
      <c r="C16" s="131">
        <v>452028481.36</v>
      </c>
      <c r="D16" s="131">
        <v>-20217908.24</v>
      </c>
      <c r="E16" s="131">
        <f t="shared" si="1"/>
        <v>431810573.12</v>
      </c>
      <c r="F16" s="131">
        <v>318356196.69</v>
      </c>
      <c r="G16" s="131">
        <v>317948188.83</v>
      </c>
      <c r="H16" s="237">
        <f t="shared" si="2"/>
        <v>113454376.43</v>
      </c>
      <c r="I16" s="238"/>
    </row>
    <row r="17" spans="1:9" s="5" customFormat="1" ht="9" customHeight="1">
      <c r="A17" s="132" t="s">
        <v>346</v>
      </c>
      <c r="B17" s="7"/>
      <c r="C17" s="131">
        <v>665779332.21</v>
      </c>
      <c r="D17" s="131">
        <v>-6926465.75</v>
      </c>
      <c r="E17" s="131">
        <f t="shared" si="1"/>
        <v>658852866.46</v>
      </c>
      <c r="F17" s="131">
        <v>422906352.8</v>
      </c>
      <c r="G17" s="131">
        <v>413041290.51</v>
      </c>
      <c r="H17" s="237">
        <f t="shared" si="2"/>
        <v>235946513.66000003</v>
      </c>
      <c r="I17" s="238"/>
    </row>
    <row r="18" spans="1:9" s="5" customFormat="1" ht="9" customHeight="1">
      <c r="A18" s="132" t="s">
        <v>347</v>
      </c>
      <c r="B18" s="7"/>
      <c r="C18" s="131">
        <v>309196229.8</v>
      </c>
      <c r="D18" s="131">
        <v>-15335206.95</v>
      </c>
      <c r="E18" s="131">
        <f t="shared" si="1"/>
        <v>293861022.85</v>
      </c>
      <c r="F18" s="131">
        <v>0</v>
      </c>
      <c r="G18" s="131">
        <v>0</v>
      </c>
      <c r="H18" s="237">
        <f t="shared" si="2"/>
        <v>293861022.85</v>
      </c>
      <c r="I18" s="238"/>
    </row>
    <row r="19" spans="1:9" s="5" customFormat="1" ht="9" customHeight="1">
      <c r="A19" s="132" t="s">
        <v>348</v>
      </c>
      <c r="B19" s="7"/>
      <c r="C19" s="131">
        <v>77149260.34</v>
      </c>
      <c r="D19" s="131">
        <v>3350125.64</v>
      </c>
      <c r="E19" s="131">
        <f t="shared" si="1"/>
        <v>80499385.98</v>
      </c>
      <c r="F19" s="131">
        <v>51830129.03</v>
      </c>
      <c r="G19" s="131">
        <v>51358813.03</v>
      </c>
      <c r="H19" s="237">
        <f t="shared" si="2"/>
        <v>28669256.950000003</v>
      </c>
      <c r="I19" s="238"/>
    </row>
    <row r="20" spans="1:9" s="5" customFormat="1" ht="2.25" customHeight="1">
      <c r="A20" s="107"/>
      <c r="B20" s="7"/>
      <c r="C20" s="7"/>
      <c r="D20" s="7"/>
      <c r="E20" s="7"/>
      <c r="F20" s="7"/>
      <c r="G20" s="7"/>
      <c r="I20" s="7"/>
    </row>
    <row r="21" spans="1:9" s="5" customFormat="1" ht="9" customHeight="1">
      <c r="A21" s="130" t="s">
        <v>349</v>
      </c>
      <c r="B21" s="7"/>
      <c r="C21" s="131">
        <f>SUM(C22:C30)</f>
        <v>232792805.65</v>
      </c>
      <c r="D21" s="131">
        <f>SUM(D22:D30)</f>
        <v>6979421.32</v>
      </c>
      <c r="E21" s="131">
        <f>SUM(E22:E30)</f>
        <v>239772226.96999997</v>
      </c>
      <c r="F21" s="131">
        <f>SUM(F22:F30)</f>
        <v>162664889.68</v>
      </c>
      <c r="G21" s="131">
        <f>SUM(G22:G30)</f>
        <v>152359961.17000002</v>
      </c>
      <c r="H21" s="237">
        <f>SUM(H22:I30)</f>
        <v>77107337.28999999</v>
      </c>
      <c r="I21" s="238"/>
    </row>
    <row r="22" spans="1:9" s="5" customFormat="1" ht="9" customHeight="1">
      <c r="A22" s="132" t="s">
        <v>350</v>
      </c>
      <c r="B22" s="7"/>
      <c r="C22" s="133">
        <v>59957477.79</v>
      </c>
      <c r="D22" s="133">
        <v>-594520.19</v>
      </c>
      <c r="E22" s="133">
        <f>SUM(C22:D22)</f>
        <v>59362957.6</v>
      </c>
      <c r="F22" s="133">
        <v>42428019.45</v>
      </c>
      <c r="G22" s="133">
        <v>40743914.69</v>
      </c>
      <c r="H22" s="237">
        <f aca="true" t="shared" si="3" ref="H22:H30">+E22-F22</f>
        <v>16934938.15</v>
      </c>
      <c r="I22" s="238"/>
    </row>
    <row r="23" spans="1:9" s="5" customFormat="1" ht="9" customHeight="1">
      <c r="A23" s="132" t="s">
        <v>351</v>
      </c>
      <c r="B23" s="7"/>
      <c r="C23" s="131">
        <v>30540055.15</v>
      </c>
      <c r="D23" s="131">
        <v>63533.66</v>
      </c>
      <c r="E23" s="133">
        <f aca="true" t="shared" si="4" ref="E23:E30">SUM(C23:D23)</f>
        <v>30603588.81</v>
      </c>
      <c r="F23" s="131">
        <v>38322835.3</v>
      </c>
      <c r="G23" s="131">
        <v>37932841.87</v>
      </c>
      <c r="H23" s="237">
        <f t="shared" si="3"/>
        <v>-7719246.489999998</v>
      </c>
      <c r="I23" s="238"/>
    </row>
    <row r="24" spans="1:9" s="5" customFormat="1" ht="9" customHeight="1">
      <c r="A24" s="132" t="s">
        <v>352</v>
      </c>
      <c r="B24" s="7"/>
      <c r="C24" s="133">
        <v>370506</v>
      </c>
      <c r="D24" s="133">
        <v>115400</v>
      </c>
      <c r="E24" s="133">
        <f t="shared" si="4"/>
        <v>485906</v>
      </c>
      <c r="F24" s="133">
        <v>144.26</v>
      </c>
      <c r="G24" s="133">
        <v>144.26</v>
      </c>
      <c r="H24" s="237">
        <f t="shared" si="3"/>
        <v>485761.74</v>
      </c>
      <c r="I24" s="238"/>
    </row>
    <row r="25" spans="1:9" s="5" customFormat="1" ht="9" customHeight="1">
      <c r="A25" s="132" t="s">
        <v>353</v>
      </c>
      <c r="B25" s="7"/>
      <c r="C25" s="131">
        <v>13305491.43</v>
      </c>
      <c r="D25" s="131">
        <v>2070046.1</v>
      </c>
      <c r="E25" s="133">
        <f t="shared" si="4"/>
        <v>15375537.53</v>
      </c>
      <c r="F25" s="131">
        <v>5544373.04</v>
      </c>
      <c r="G25" s="131">
        <v>3979189.02</v>
      </c>
      <c r="H25" s="237">
        <f t="shared" si="3"/>
        <v>9831164.489999998</v>
      </c>
      <c r="I25" s="238"/>
    </row>
    <row r="26" spans="1:9" s="5" customFormat="1" ht="9" customHeight="1">
      <c r="A26" s="132" t="s">
        <v>354</v>
      </c>
      <c r="B26" s="7"/>
      <c r="C26" s="131">
        <v>13564085.26</v>
      </c>
      <c r="D26" s="131">
        <v>21908.84</v>
      </c>
      <c r="E26" s="133">
        <f t="shared" si="4"/>
        <v>13585994.1</v>
      </c>
      <c r="F26" s="131">
        <v>1058654.35</v>
      </c>
      <c r="G26" s="131">
        <v>883897.56</v>
      </c>
      <c r="H26" s="237">
        <f t="shared" si="3"/>
        <v>12527339.75</v>
      </c>
      <c r="I26" s="238"/>
    </row>
    <row r="27" spans="1:9" s="5" customFormat="1" ht="9" customHeight="1">
      <c r="A27" s="132" t="s">
        <v>355</v>
      </c>
      <c r="B27" s="7"/>
      <c r="C27" s="131">
        <v>86125902.05</v>
      </c>
      <c r="D27" s="131">
        <v>2665362.36</v>
      </c>
      <c r="E27" s="133">
        <f t="shared" si="4"/>
        <v>88791264.41</v>
      </c>
      <c r="F27" s="131">
        <v>64565423.94</v>
      </c>
      <c r="G27" s="131">
        <v>60546106.1</v>
      </c>
      <c r="H27" s="237">
        <f t="shared" si="3"/>
        <v>24225840.47</v>
      </c>
      <c r="I27" s="238"/>
    </row>
    <row r="28" spans="1:9" s="5" customFormat="1" ht="9" customHeight="1">
      <c r="A28" s="132" t="s">
        <v>356</v>
      </c>
      <c r="B28" s="7"/>
      <c r="C28" s="133">
        <v>9233473.43</v>
      </c>
      <c r="D28" s="133">
        <v>529853.26</v>
      </c>
      <c r="E28" s="133">
        <f t="shared" si="4"/>
        <v>9763326.69</v>
      </c>
      <c r="F28" s="133">
        <v>1291542.92</v>
      </c>
      <c r="G28" s="133">
        <v>929951.99</v>
      </c>
      <c r="H28" s="237">
        <f t="shared" si="3"/>
        <v>8471783.77</v>
      </c>
      <c r="I28" s="238"/>
    </row>
    <row r="29" spans="1:9" s="5" customFormat="1" ht="9" customHeight="1">
      <c r="A29" s="132" t="s">
        <v>357</v>
      </c>
      <c r="B29" s="7"/>
      <c r="C29" s="131">
        <v>12550</v>
      </c>
      <c r="D29" s="131">
        <v>-298</v>
      </c>
      <c r="E29" s="133">
        <f t="shared" si="4"/>
        <v>12252</v>
      </c>
      <c r="F29" s="131">
        <v>17103.62</v>
      </c>
      <c r="G29" s="131">
        <v>0</v>
      </c>
      <c r="H29" s="237">
        <f t="shared" si="3"/>
        <v>-4851.619999999999</v>
      </c>
      <c r="I29" s="238"/>
    </row>
    <row r="30" spans="1:9" s="5" customFormat="1" ht="9" customHeight="1">
      <c r="A30" s="132" t="s">
        <v>358</v>
      </c>
      <c r="B30" s="7"/>
      <c r="C30" s="131">
        <v>19683264.54</v>
      </c>
      <c r="D30" s="131">
        <v>2108135.29</v>
      </c>
      <c r="E30" s="133">
        <f t="shared" si="4"/>
        <v>21791399.83</v>
      </c>
      <c r="F30" s="131">
        <v>9436792.8</v>
      </c>
      <c r="G30" s="131">
        <v>7343915.68</v>
      </c>
      <c r="H30" s="237">
        <f t="shared" si="3"/>
        <v>12354607.029999997</v>
      </c>
      <c r="I30" s="238"/>
    </row>
    <row r="31" spans="1:9" s="5" customFormat="1" ht="2.25" customHeight="1">
      <c r="A31" s="107"/>
      <c r="B31" s="7"/>
      <c r="C31" s="7"/>
      <c r="D31" s="7"/>
      <c r="E31" s="7"/>
      <c r="F31" s="7"/>
      <c r="G31" s="7"/>
      <c r="I31" s="7"/>
    </row>
    <row r="32" spans="1:9" s="5" customFormat="1" ht="9" customHeight="1">
      <c r="A32" s="130" t="s">
        <v>359</v>
      </c>
      <c r="B32" s="7"/>
      <c r="C32" s="131">
        <f>SUM(C33:C41)</f>
        <v>300464973.32000005</v>
      </c>
      <c r="D32" s="131">
        <f>SUM(D33:D41)</f>
        <v>20592788.55</v>
      </c>
      <c r="E32" s="131">
        <f>SUM(E33:E41)</f>
        <v>321057761.87</v>
      </c>
      <c r="F32" s="131">
        <f>SUM(F33:F41)</f>
        <v>646559912.09</v>
      </c>
      <c r="G32" s="131">
        <f>SUM(G33:G41)</f>
        <v>625055815.81</v>
      </c>
      <c r="H32" s="237">
        <f>SUM(H33:I41)</f>
        <v>-325502150.22</v>
      </c>
      <c r="I32" s="238"/>
    </row>
    <row r="33" spans="1:9" s="5" customFormat="1" ht="9" customHeight="1">
      <c r="A33" s="132" t="s">
        <v>360</v>
      </c>
      <c r="B33" s="7"/>
      <c r="C33" s="131">
        <v>28421803.93</v>
      </c>
      <c r="D33" s="131">
        <v>14565902.04</v>
      </c>
      <c r="E33" s="131">
        <f>SUM(C33:D33)</f>
        <v>42987705.97</v>
      </c>
      <c r="F33" s="131">
        <v>30843456.89</v>
      </c>
      <c r="G33" s="131">
        <v>30726802.69</v>
      </c>
      <c r="H33" s="237">
        <f aca="true" t="shared" si="5" ref="H33:H41">+E33-F33</f>
        <v>12144249.079999998</v>
      </c>
      <c r="I33" s="238"/>
    </row>
    <row r="34" spans="1:9" s="5" customFormat="1" ht="9" customHeight="1">
      <c r="A34" s="132" t="s">
        <v>361</v>
      </c>
      <c r="B34" s="7"/>
      <c r="C34" s="131">
        <v>40699736.66</v>
      </c>
      <c r="D34" s="131">
        <v>3308535.75</v>
      </c>
      <c r="E34" s="131">
        <f aca="true" t="shared" si="6" ref="E34:E41">SUM(C34:D34)</f>
        <v>44008272.41</v>
      </c>
      <c r="F34" s="131">
        <v>41926071.45</v>
      </c>
      <c r="G34" s="131">
        <v>38024770.03</v>
      </c>
      <c r="H34" s="237">
        <f t="shared" si="5"/>
        <v>2082200.9599999934</v>
      </c>
      <c r="I34" s="238"/>
    </row>
    <row r="35" spans="1:9" s="5" customFormat="1" ht="9" customHeight="1">
      <c r="A35" s="132" t="s">
        <v>362</v>
      </c>
      <c r="B35" s="7"/>
      <c r="C35" s="133">
        <v>37855881.44</v>
      </c>
      <c r="D35" s="133">
        <v>-7160819.49</v>
      </c>
      <c r="E35" s="131">
        <f t="shared" si="6"/>
        <v>30695061.949999996</v>
      </c>
      <c r="F35" s="133">
        <v>28793418.84</v>
      </c>
      <c r="G35" s="133">
        <v>21585232.76</v>
      </c>
      <c r="H35" s="237">
        <f t="shared" si="5"/>
        <v>1901643.1099999957</v>
      </c>
      <c r="I35" s="238"/>
    </row>
    <row r="36" spans="1:9" s="5" customFormat="1" ht="9" customHeight="1">
      <c r="A36" s="132" t="s">
        <v>363</v>
      </c>
      <c r="B36" s="7"/>
      <c r="C36" s="131">
        <v>54579458.89</v>
      </c>
      <c r="D36" s="131">
        <v>8985189.45</v>
      </c>
      <c r="E36" s="131">
        <f t="shared" si="6"/>
        <v>63564648.34</v>
      </c>
      <c r="F36" s="131">
        <v>330973814.85</v>
      </c>
      <c r="G36" s="131">
        <v>330758650.21</v>
      </c>
      <c r="H36" s="237">
        <f t="shared" si="5"/>
        <v>-267409166.51000002</v>
      </c>
      <c r="I36" s="238"/>
    </row>
    <row r="37" spans="1:9" s="5" customFormat="1" ht="9" customHeight="1">
      <c r="A37" s="132" t="s">
        <v>364</v>
      </c>
      <c r="B37" s="7"/>
      <c r="C37" s="133">
        <v>14091203.2</v>
      </c>
      <c r="D37" s="133">
        <v>2287830.07</v>
      </c>
      <c r="E37" s="131">
        <f t="shared" si="6"/>
        <v>16379033.27</v>
      </c>
      <c r="F37" s="133">
        <v>5249125.97</v>
      </c>
      <c r="G37" s="133">
        <v>4337274.94</v>
      </c>
      <c r="H37" s="237">
        <f t="shared" si="5"/>
        <v>11129907.3</v>
      </c>
      <c r="I37" s="238"/>
    </row>
    <row r="38" spans="1:9" s="5" customFormat="1" ht="9" customHeight="1">
      <c r="A38" s="132" t="s">
        <v>365</v>
      </c>
      <c r="B38" s="7"/>
      <c r="C38" s="131">
        <v>40097251.42</v>
      </c>
      <c r="D38" s="131">
        <v>56316</v>
      </c>
      <c r="E38" s="131">
        <f t="shared" si="6"/>
        <v>40153567.42</v>
      </c>
      <c r="F38" s="131">
        <v>30560310.98</v>
      </c>
      <c r="G38" s="131">
        <v>30221662.78</v>
      </c>
      <c r="H38" s="237">
        <f t="shared" si="5"/>
        <v>9593256.440000001</v>
      </c>
      <c r="I38" s="238"/>
    </row>
    <row r="39" spans="1:9" s="5" customFormat="1" ht="9" customHeight="1">
      <c r="A39" s="132" t="s">
        <v>366</v>
      </c>
      <c r="B39" s="7"/>
      <c r="C39" s="131">
        <v>24404331.85</v>
      </c>
      <c r="D39" s="131">
        <v>-1695149.07</v>
      </c>
      <c r="E39" s="131">
        <f>SUM(C39:D39)</f>
        <v>22709182.78</v>
      </c>
      <c r="F39" s="131">
        <v>11701197.09</v>
      </c>
      <c r="G39" s="131">
        <v>10821609.9</v>
      </c>
      <c r="H39" s="237">
        <f t="shared" si="5"/>
        <v>11007985.690000001</v>
      </c>
      <c r="I39" s="238"/>
    </row>
    <row r="40" spans="1:9" s="5" customFormat="1" ht="9" customHeight="1">
      <c r="A40" s="132" t="s">
        <v>367</v>
      </c>
      <c r="B40" s="7"/>
      <c r="C40" s="131">
        <v>21504151.39</v>
      </c>
      <c r="D40" s="131">
        <v>2397645.21</v>
      </c>
      <c r="E40" s="131">
        <f t="shared" si="6"/>
        <v>23901796.6</v>
      </c>
      <c r="F40" s="131">
        <v>14211074.71</v>
      </c>
      <c r="G40" s="131">
        <v>13603803.7</v>
      </c>
      <c r="H40" s="237">
        <f t="shared" si="5"/>
        <v>9690721.89</v>
      </c>
      <c r="I40" s="238"/>
    </row>
    <row r="41" spans="1:9" s="5" customFormat="1" ht="9" customHeight="1">
      <c r="A41" s="132" t="s">
        <v>368</v>
      </c>
      <c r="B41" s="7"/>
      <c r="C41" s="131">
        <v>38811154.54</v>
      </c>
      <c r="D41" s="131">
        <v>-2152661.41</v>
      </c>
      <c r="E41" s="131">
        <f t="shared" si="6"/>
        <v>36658493.129999995</v>
      </c>
      <c r="F41" s="131">
        <v>152301441.31</v>
      </c>
      <c r="G41" s="131">
        <v>144976008.8</v>
      </c>
      <c r="H41" s="237">
        <f t="shared" si="5"/>
        <v>-115642948.18</v>
      </c>
      <c r="I41" s="238"/>
    </row>
    <row r="42" spans="1:9" s="5" customFormat="1" ht="2.25" customHeight="1">
      <c r="A42" s="107"/>
      <c r="B42" s="7"/>
      <c r="C42" s="7"/>
      <c r="D42" s="7"/>
      <c r="E42" s="7"/>
      <c r="F42" s="7"/>
      <c r="G42" s="7"/>
      <c r="I42" s="7"/>
    </row>
    <row r="43" spans="1:9" s="5" customFormat="1" ht="9" customHeight="1">
      <c r="A43" s="253" t="s">
        <v>369</v>
      </c>
      <c r="B43" s="7"/>
      <c r="C43" s="254">
        <f>SUM(C45:C53)</f>
        <v>4925835771.74</v>
      </c>
      <c r="D43" s="254">
        <f>SUM(D45:D53)</f>
        <v>423336072.98</v>
      </c>
      <c r="E43" s="254">
        <f>SUM(E45:E53)</f>
        <v>5349171844.719999</v>
      </c>
      <c r="F43" s="254">
        <f>SUM(F45:F53)</f>
        <v>4682846203.559999</v>
      </c>
      <c r="G43" s="254">
        <f>SUM(G45:G53)</f>
        <v>4330202007.06</v>
      </c>
      <c r="H43" s="255">
        <f>SUM(H45:I53)</f>
        <v>666325641.1599998</v>
      </c>
      <c r="I43" s="256"/>
    </row>
    <row r="44" spans="1:9" s="5" customFormat="1" ht="9" customHeight="1">
      <c r="A44" s="253"/>
      <c r="B44" s="7"/>
      <c r="C44" s="254"/>
      <c r="D44" s="254"/>
      <c r="E44" s="254"/>
      <c r="F44" s="254"/>
      <c r="G44" s="254"/>
      <c r="H44" s="255"/>
      <c r="I44" s="256"/>
    </row>
    <row r="45" spans="1:9" s="5" customFormat="1" ht="9" customHeight="1">
      <c r="A45" s="132" t="s">
        <v>370</v>
      </c>
      <c r="B45" s="7"/>
      <c r="C45" s="133">
        <v>4190147881.25</v>
      </c>
      <c r="D45" s="133">
        <v>378532858.98</v>
      </c>
      <c r="E45" s="133">
        <f>SUM(C45:D45)</f>
        <v>4568680740.23</v>
      </c>
      <c r="F45" s="133">
        <v>3651603002.66</v>
      </c>
      <c r="G45" s="133">
        <v>3418161638.07</v>
      </c>
      <c r="H45" s="237">
        <f aca="true" t="shared" si="7" ref="H45:H53">+E45-F45</f>
        <v>917077737.5699997</v>
      </c>
      <c r="I45" s="238"/>
    </row>
    <row r="46" spans="1:9" s="5" customFormat="1" ht="9" customHeight="1">
      <c r="A46" s="132" t="s">
        <v>371</v>
      </c>
      <c r="B46" s="7"/>
      <c r="C46" s="131">
        <v>270326949</v>
      </c>
      <c r="D46" s="131">
        <v>0</v>
      </c>
      <c r="E46" s="133">
        <f aca="true" t="shared" si="8" ref="E46:E53">SUM(C46:D46)</f>
        <v>270326949</v>
      </c>
      <c r="F46" s="131">
        <v>181269425.04</v>
      </c>
      <c r="G46" s="131">
        <v>81201097.09</v>
      </c>
      <c r="H46" s="237">
        <f t="shared" si="7"/>
        <v>89057523.96000001</v>
      </c>
      <c r="I46" s="238"/>
    </row>
    <row r="47" spans="1:9" s="5" customFormat="1" ht="9" customHeight="1">
      <c r="A47" s="132" t="s">
        <v>372</v>
      </c>
      <c r="B47" s="7"/>
      <c r="C47" s="131">
        <v>35428526</v>
      </c>
      <c r="D47" s="131">
        <v>44369500</v>
      </c>
      <c r="E47" s="133">
        <f t="shared" si="8"/>
        <v>79798026</v>
      </c>
      <c r="F47" s="131">
        <v>50705908.43</v>
      </c>
      <c r="G47" s="131">
        <v>40344955.58</v>
      </c>
      <c r="H47" s="237">
        <f t="shared" si="7"/>
        <v>29092117.57</v>
      </c>
      <c r="I47" s="238"/>
    </row>
    <row r="48" spans="1:9" s="5" customFormat="1" ht="9" customHeight="1">
      <c r="A48" s="132" t="s">
        <v>373</v>
      </c>
      <c r="B48" s="7"/>
      <c r="C48" s="131">
        <v>142799551.24</v>
      </c>
      <c r="D48" s="131">
        <v>433714</v>
      </c>
      <c r="E48" s="133">
        <f t="shared" si="8"/>
        <v>143233265.24</v>
      </c>
      <c r="F48" s="131">
        <v>252114657.16</v>
      </c>
      <c r="G48" s="131">
        <v>250840521.11</v>
      </c>
      <c r="H48" s="237">
        <f t="shared" si="7"/>
        <v>-108881391.91999999</v>
      </c>
      <c r="I48" s="238"/>
    </row>
    <row r="49" spans="1:9" s="5" customFormat="1" ht="9" customHeight="1">
      <c r="A49" s="132" t="s">
        <v>374</v>
      </c>
      <c r="B49" s="7"/>
      <c r="C49" s="131">
        <v>281432714.25</v>
      </c>
      <c r="D49" s="131">
        <v>0</v>
      </c>
      <c r="E49" s="133">
        <f t="shared" si="8"/>
        <v>281432714.25</v>
      </c>
      <c r="F49" s="131">
        <v>538631432.15</v>
      </c>
      <c r="G49" s="131">
        <v>531132017.09</v>
      </c>
      <c r="H49" s="237">
        <f t="shared" si="7"/>
        <v>-257198717.89999998</v>
      </c>
      <c r="I49" s="238"/>
    </row>
    <row r="50" spans="1:9" s="5" customFormat="1" ht="9" customHeight="1">
      <c r="A50" s="132" t="s">
        <v>375</v>
      </c>
      <c r="B50" s="7"/>
      <c r="C50" s="133">
        <v>0</v>
      </c>
      <c r="D50" s="133">
        <v>0</v>
      </c>
      <c r="E50" s="133">
        <f t="shared" si="8"/>
        <v>0</v>
      </c>
      <c r="F50" s="133">
        <v>5010000</v>
      </c>
      <c r="G50" s="133">
        <v>5010000</v>
      </c>
      <c r="H50" s="237">
        <f t="shared" si="7"/>
        <v>-5010000</v>
      </c>
      <c r="I50" s="238"/>
    </row>
    <row r="51" spans="1:9" s="5" customFormat="1" ht="9" customHeight="1">
      <c r="A51" s="132" t="s">
        <v>376</v>
      </c>
      <c r="B51" s="7"/>
      <c r="C51" s="131">
        <v>0</v>
      </c>
      <c r="D51" s="131">
        <v>0</v>
      </c>
      <c r="E51" s="133">
        <f t="shared" si="8"/>
        <v>0</v>
      </c>
      <c r="F51" s="131">
        <v>0</v>
      </c>
      <c r="G51" s="131">
        <v>0</v>
      </c>
      <c r="H51" s="237">
        <f t="shared" si="7"/>
        <v>0</v>
      </c>
      <c r="I51" s="238"/>
    </row>
    <row r="52" spans="1:9" s="5" customFormat="1" ht="9" customHeight="1">
      <c r="A52" s="132" t="s">
        <v>377</v>
      </c>
      <c r="B52" s="7"/>
      <c r="C52" s="131">
        <v>5700150</v>
      </c>
      <c r="D52" s="131">
        <v>0</v>
      </c>
      <c r="E52" s="133">
        <f t="shared" si="8"/>
        <v>5700150</v>
      </c>
      <c r="F52" s="131">
        <v>3511778.12</v>
      </c>
      <c r="G52" s="131">
        <v>3511778.12</v>
      </c>
      <c r="H52" s="237">
        <f t="shared" si="7"/>
        <v>2188371.88</v>
      </c>
      <c r="I52" s="238"/>
    </row>
    <row r="53" spans="1:9" s="5" customFormat="1" ht="9" customHeight="1">
      <c r="A53" s="132" t="s">
        <v>378</v>
      </c>
      <c r="B53" s="7"/>
      <c r="C53" s="131">
        <v>0</v>
      </c>
      <c r="D53" s="131">
        <v>0</v>
      </c>
      <c r="E53" s="133">
        <f t="shared" si="8"/>
        <v>0</v>
      </c>
      <c r="F53" s="131">
        <v>0</v>
      </c>
      <c r="G53" s="131">
        <v>0</v>
      </c>
      <c r="H53" s="237">
        <f t="shared" si="7"/>
        <v>0</v>
      </c>
      <c r="I53" s="238"/>
    </row>
    <row r="54" spans="1:9" s="5" customFormat="1" ht="2.25" customHeight="1">
      <c r="A54" s="107"/>
      <c r="B54" s="7"/>
      <c r="C54" s="7"/>
      <c r="D54" s="7"/>
      <c r="E54" s="7"/>
      <c r="F54" s="7"/>
      <c r="G54" s="7"/>
      <c r="I54" s="7"/>
    </row>
    <row r="55" spans="1:9" s="5" customFormat="1" ht="9" customHeight="1">
      <c r="A55" s="134" t="s">
        <v>379</v>
      </c>
      <c r="B55" s="7"/>
      <c r="C55" s="131">
        <f>SUM(C56:C64)</f>
        <v>41798296.17</v>
      </c>
      <c r="D55" s="131">
        <f>SUM(D56:D64)</f>
        <v>37075512.56</v>
      </c>
      <c r="E55" s="131">
        <f>SUM(E56:E64)</f>
        <v>78873808.73</v>
      </c>
      <c r="F55" s="131">
        <f>SUM(F56:F64)</f>
        <v>18186599.71</v>
      </c>
      <c r="G55" s="131">
        <f>SUM(G56:G64)</f>
        <v>12576429.85</v>
      </c>
      <c r="H55" s="237">
        <f>SUM(H56:I64)</f>
        <v>60687209.02</v>
      </c>
      <c r="I55" s="238"/>
    </row>
    <row r="56" spans="1:9" s="5" customFormat="1" ht="9" customHeight="1">
      <c r="A56" s="132" t="s">
        <v>380</v>
      </c>
      <c r="B56" s="7"/>
      <c r="C56" s="131">
        <v>30077681.93</v>
      </c>
      <c r="D56" s="131">
        <v>3263602.79</v>
      </c>
      <c r="E56" s="131">
        <f>SUM(C56:D56)</f>
        <v>33341284.72</v>
      </c>
      <c r="F56" s="131">
        <v>6049696.17</v>
      </c>
      <c r="G56" s="131">
        <v>4087079.4</v>
      </c>
      <c r="H56" s="237">
        <f aca="true" t="shared" si="9" ref="H56:H64">+E56-F56</f>
        <v>27291588.549999997</v>
      </c>
      <c r="I56" s="238"/>
    </row>
    <row r="57" spans="1:9" s="5" customFormat="1" ht="9" customHeight="1">
      <c r="A57" s="132" t="s">
        <v>381</v>
      </c>
      <c r="B57" s="7"/>
      <c r="C57" s="131">
        <v>559390.5</v>
      </c>
      <c r="D57" s="131">
        <v>2300225</v>
      </c>
      <c r="E57" s="131">
        <f aca="true" t="shared" si="10" ref="E57:E64">SUM(C57:D57)</f>
        <v>2859615.5</v>
      </c>
      <c r="F57" s="131">
        <v>407001.5</v>
      </c>
      <c r="G57" s="131">
        <v>371068.5</v>
      </c>
      <c r="H57" s="237">
        <f t="shared" si="9"/>
        <v>2452614</v>
      </c>
      <c r="I57" s="238"/>
    </row>
    <row r="58" spans="1:9" s="5" customFormat="1" ht="9" customHeight="1">
      <c r="A58" s="132" t="s">
        <v>382</v>
      </c>
      <c r="B58" s="7"/>
      <c r="C58" s="131">
        <v>65300</v>
      </c>
      <c r="D58" s="131">
        <v>260067.99</v>
      </c>
      <c r="E58" s="131">
        <f t="shared" si="10"/>
        <v>325367.99</v>
      </c>
      <c r="F58" s="131">
        <v>25389.21</v>
      </c>
      <c r="G58" s="131">
        <v>25389.21</v>
      </c>
      <c r="H58" s="237">
        <f t="shared" si="9"/>
        <v>299978.77999999997</v>
      </c>
      <c r="I58" s="238"/>
    </row>
    <row r="59" spans="1:9" s="5" customFormat="1" ht="9" customHeight="1">
      <c r="A59" s="132" t="s">
        <v>383</v>
      </c>
      <c r="B59" s="7"/>
      <c r="C59" s="131">
        <v>7052922.77</v>
      </c>
      <c r="D59" s="131">
        <v>18674195.46</v>
      </c>
      <c r="E59" s="131">
        <f t="shared" si="10"/>
        <v>25727118.23</v>
      </c>
      <c r="F59" s="131">
        <v>6121938.81</v>
      </c>
      <c r="G59" s="131">
        <v>4748447.58</v>
      </c>
      <c r="H59" s="237">
        <f t="shared" si="9"/>
        <v>19605179.42</v>
      </c>
      <c r="I59" s="238"/>
    </row>
    <row r="60" spans="1:9" s="5" customFormat="1" ht="9" customHeight="1">
      <c r="A60" s="132" t="s">
        <v>384</v>
      </c>
      <c r="B60" s="7"/>
      <c r="C60" s="131">
        <v>263750</v>
      </c>
      <c r="D60" s="131">
        <v>-118000</v>
      </c>
      <c r="E60" s="131">
        <f t="shared" si="10"/>
        <v>145750</v>
      </c>
      <c r="F60" s="131">
        <v>0</v>
      </c>
      <c r="G60" s="131">
        <v>0</v>
      </c>
      <c r="H60" s="237">
        <f t="shared" si="9"/>
        <v>145750</v>
      </c>
      <c r="I60" s="238"/>
    </row>
    <row r="61" spans="1:9" s="5" customFormat="1" ht="9" customHeight="1">
      <c r="A61" s="132" t="s">
        <v>385</v>
      </c>
      <c r="B61" s="7"/>
      <c r="C61" s="131">
        <v>2589921.47</v>
      </c>
      <c r="D61" s="131">
        <v>12679063.26</v>
      </c>
      <c r="E61" s="131">
        <f t="shared" si="10"/>
        <v>15268984.73</v>
      </c>
      <c r="F61" s="131">
        <v>4786505.74</v>
      </c>
      <c r="G61" s="131">
        <v>3261733.38</v>
      </c>
      <c r="H61" s="237">
        <f t="shared" si="9"/>
        <v>10482478.99</v>
      </c>
      <c r="I61" s="238"/>
    </row>
    <row r="62" spans="1:9" s="5" customFormat="1" ht="9" customHeight="1">
      <c r="A62" s="132" t="s">
        <v>386</v>
      </c>
      <c r="B62" s="7"/>
      <c r="C62" s="131">
        <v>35000</v>
      </c>
      <c r="D62" s="131">
        <v>0</v>
      </c>
      <c r="E62" s="131">
        <f t="shared" si="10"/>
        <v>35000</v>
      </c>
      <c r="F62" s="131">
        <v>0</v>
      </c>
      <c r="G62" s="131">
        <v>0</v>
      </c>
      <c r="H62" s="237">
        <f t="shared" si="9"/>
        <v>35000</v>
      </c>
      <c r="I62" s="238"/>
    </row>
    <row r="63" spans="1:9" s="5" customFormat="1" ht="9" customHeight="1">
      <c r="A63" s="132" t="s">
        <v>387</v>
      </c>
      <c r="B63" s="7"/>
      <c r="C63" s="131">
        <v>0</v>
      </c>
      <c r="D63" s="131">
        <v>0</v>
      </c>
      <c r="E63" s="131">
        <f t="shared" si="10"/>
        <v>0</v>
      </c>
      <c r="F63" s="131">
        <v>0</v>
      </c>
      <c r="G63" s="131">
        <v>0</v>
      </c>
      <c r="H63" s="237">
        <f t="shared" si="9"/>
        <v>0</v>
      </c>
      <c r="I63" s="238"/>
    </row>
    <row r="64" spans="1:9" s="5" customFormat="1" ht="9" customHeight="1">
      <c r="A64" s="132" t="s">
        <v>388</v>
      </c>
      <c r="B64" s="7"/>
      <c r="C64" s="131">
        <v>1154329.5</v>
      </c>
      <c r="D64" s="131">
        <v>16358.06</v>
      </c>
      <c r="E64" s="131">
        <f t="shared" si="10"/>
        <v>1170687.56</v>
      </c>
      <c r="F64" s="131">
        <v>796068.28</v>
      </c>
      <c r="G64" s="131">
        <v>82711.78</v>
      </c>
      <c r="H64" s="237">
        <f t="shared" si="9"/>
        <v>374619.28</v>
      </c>
      <c r="I64" s="238"/>
    </row>
    <row r="65" spans="1:9" s="5" customFormat="1" ht="2.25" customHeight="1">
      <c r="A65" s="107"/>
      <c r="B65" s="7"/>
      <c r="C65" s="7"/>
      <c r="D65" s="7"/>
      <c r="E65" s="7"/>
      <c r="F65" s="7"/>
      <c r="G65" s="7"/>
      <c r="I65" s="7"/>
    </row>
    <row r="66" spans="1:9" s="5" customFormat="1" ht="9" customHeight="1">
      <c r="A66" s="130" t="s">
        <v>389</v>
      </c>
      <c r="B66" s="7"/>
      <c r="C66" s="131">
        <f>SUM(C67:C69)</f>
        <v>279217142.31</v>
      </c>
      <c r="D66" s="131">
        <f>SUM(D67:D69)</f>
        <v>899481375.15</v>
      </c>
      <c r="E66" s="131">
        <f>SUM(E67:E69)</f>
        <v>1178698517.46</v>
      </c>
      <c r="F66" s="131">
        <f>SUM(F67:F69)</f>
        <v>631230888.63</v>
      </c>
      <c r="G66" s="131">
        <f>SUM(G67:G69)</f>
        <v>593724274.91</v>
      </c>
      <c r="H66" s="237">
        <f>SUM(H67:I69)</f>
        <v>547467628.83</v>
      </c>
      <c r="I66" s="238"/>
    </row>
    <row r="67" spans="1:9" s="5" customFormat="1" ht="9" customHeight="1">
      <c r="A67" s="132" t="s">
        <v>390</v>
      </c>
      <c r="B67" s="7"/>
      <c r="C67" s="131">
        <v>279017142.31</v>
      </c>
      <c r="D67" s="131">
        <v>873817873.15</v>
      </c>
      <c r="E67" s="131">
        <f>SUM(C67:D67)</f>
        <v>1152835015.46</v>
      </c>
      <c r="F67" s="131">
        <v>629277824.76</v>
      </c>
      <c r="G67" s="131">
        <v>591771211.04</v>
      </c>
      <c r="H67" s="237">
        <f>+E67-F67</f>
        <v>523557190.70000005</v>
      </c>
      <c r="I67" s="238"/>
    </row>
    <row r="68" spans="1:9" s="5" customFormat="1" ht="9" customHeight="1">
      <c r="A68" s="132" t="s">
        <v>391</v>
      </c>
      <c r="B68" s="7"/>
      <c r="C68" s="131">
        <v>200000</v>
      </c>
      <c r="D68" s="131">
        <v>25663502</v>
      </c>
      <c r="E68" s="131">
        <f>SUM(C68:D68)</f>
        <v>25863502</v>
      </c>
      <c r="F68" s="131">
        <v>1953063.87</v>
      </c>
      <c r="G68" s="131">
        <v>1953063.87</v>
      </c>
      <c r="H68" s="237">
        <f>+E68-F68</f>
        <v>23910438.13</v>
      </c>
      <c r="I68" s="238"/>
    </row>
    <row r="69" spans="1:9" s="5" customFormat="1" ht="9" customHeight="1">
      <c r="A69" s="132" t="s">
        <v>392</v>
      </c>
      <c r="B69" s="7"/>
      <c r="C69" s="131">
        <v>0</v>
      </c>
      <c r="D69" s="131">
        <v>0</v>
      </c>
      <c r="E69" s="131">
        <f>SUM(C69:D69)</f>
        <v>0</v>
      </c>
      <c r="F69" s="131">
        <v>0</v>
      </c>
      <c r="G69" s="131">
        <v>0</v>
      </c>
      <c r="H69" s="237">
        <f>+E69-F69</f>
        <v>0</v>
      </c>
      <c r="I69" s="238"/>
    </row>
    <row r="70" spans="1:9" s="5" customFormat="1" ht="2.25" customHeight="1">
      <c r="A70" s="107"/>
      <c r="B70" s="7"/>
      <c r="C70" s="7"/>
      <c r="D70" s="7"/>
      <c r="E70" s="7"/>
      <c r="F70" s="7"/>
      <c r="G70" s="7"/>
      <c r="I70" s="7"/>
    </row>
    <row r="71" spans="1:9" s="5" customFormat="1" ht="9" customHeight="1">
      <c r="A71" s="134" t="s">
        <v>393</v>
      </c>
      <c r="B71" s="7"/>
      <c r="C71" s="133">
        <f>SUM(C72:C79)</f>
        <v>7695277.24</v>
      </c>
      <c r="D71" s="133">
        <f>SUM(D72:D79)</f>
        <v>0</v>
      </c>
      <c r="E71" s="133">
        <f>SUM(E72:E79)</f>
        <v>7695277.24</v>
      </c>
      <c r="F71" s="133">
        <f>SUM(F72:F79)</f>
        <v>0</v>
      </c>
      <c r="G71" s="133">
        <f>SUM(G72:G79)</f>
        <v>0</v>
      </c>
      <c r="H71" s="257">
        <f>SUM(H72:I79)</f>
        <v>7695277.24</v>
      </c>
      <c r="I71" s="256"/>
    </row>
    <row r="72" spans="1:9" s="5" customFormat="1" ht="9" customHeight="1">
      <c r="A72" s="132" t="s">
        <v>394</v>
      </c>
      <c r="B72" s="7"/>
      <c r="C72" s="133">
        <v>0</v>
      </c>
      <c r="D72" s="133">
        <v>0</v>
      </c>
      <c r="E72" s="133">
        <f>SUM(C72:D72)</f>
        <v>0</v>
      </c>
      <c r="F72" s="133">
        <v>0</v>
      </c>
      <c r="G72" s="133">
        <v>0</v>
      </c>
      <c r="H72" s="237">
        <f aca="true" t="shared" si="11" ref="H72:H79">+E72-F72</f>
        <v>0</v>
      </c>
      <c r="I72" s="238"/>
    </row>
    <row r="73" spans="1:9" s="5" customFormat="1" ht="9" customHeight="1">
      <c r="A73" s="132" t="s">
        <v>395</v>
      </c>
      <c r="B73" s="7"/>
      <c r="C73" s="131">
        <v>0</v>
      </c>
      <c r="D73" s="131">
        <v>0</v>
      </c>
      <c r="E73" s="131">
        <f>SUM(C73:D73)</f>
        <v>0</v>
      </c>
      <c r="F73" s="131">
        <v>0</v>
      </c>
      <c r="G73" s="131">
        <v>0</v>
      </c>
      <c r="H73" s="237">
        <f t="shared" si="11"/>
        <v>0</v>
      </c>
      <c r="I73" s="238"/>
    </row>
    <row r="74" spans="1:9" s="5" customFormat="1" ht="9" customHeight="1">
      <c r="A74" s="132" t="s">
        <v>396</v>
      </c>
      <c r="B74" s="7"/>
      <c r="C74" s="131">
        <v>0</v>
      </c>
      <c r="D74" s="131">
        <v>0</v>
      </c>
      <c r="E74" s="131">
        <f>SUM(C74:D74)</f>
        <v>0</v>
      </c>
      <c r="F74" s="131">
        <v>0</v>
      </c>
      <c r="G74" s="131">
        <v>0</v>
      </c>
      <c r="H74" s="237">
        <f t="shared" si="11"/>
        <v>0</v>
      </c>
      <c r="I74" s="238"/>
    </row>
    <row r="75" spans="1:9" s="5" customFormat="1" ht="9" customHeight="1">
      <c r="A75" s="132" t="s">
        <v>397</v>
      </c>
      <c r="B75" s="7"/>
      <c r="C75" s="131">
        <v>0</v>
      </c>
      <c r="D75" s="131">
        <v>0</v>
      </c>
      <c r="E75" s="131">
        <f>SUM(C75:D75)</f>
        <v>0</v>
      </c>
      <c r="F75" s="131">
        <v>0</v>
      </c>
      <c r="G75" s="131">
        <v>0</v>
      </c>
      <c r="H75" s="237">
        <f t="shared" si="11"/>
        <v>0</v>
      </c>
      <c r="I75" s="238"/>
    </row>
    <row r="76" spans="1:9" s="5" customFormat="1" ht="9" customHeight="1">
      <c r="A76" s="258" t="s">
        <v>398</v>
      </c>
      <c r="B76" s="7"/>
      <c r="C76" s="254">
        <v>7695277.24</v>
      </c>
      <c r="D76" s="254">
        <v>0</v>
      </c>
      <c r="E76" s="254">
        <f>SUM(C76:D77)</f>
        <v>7695277.24</v>
      </c>
      <c r="F76" s="254">
        <v>0</v>
      </c>
      <c r="G76" s="254">
        <v>0</v>
      </c>
      <c r="H76" s="255">
        <f t="shared" si="11"/>
        <v>7695277.24</v>
      </c>
      <c r="I76" s="256"/>
    </row>
    <row r="77" spans="1:9" s="5" customFormat="1" ht="9" customHeight="1">
      <c r="A77" s="258"/>
      <c r="B77" s="7"/>
      <c r="C77" s="254"/>
      <c r="D77" s="254"/>
      <c r="E77" s="254"/>
      <c r="F77" s="254"/>
      <c r="G77" s="254"/>
      <c r="H77" s="255"/>
      <c r="I77" s="256"/>
    </row>
    <row r="78" spans="1:9" s="5" customFormat="1" ht="9" customHeight="1">
      <c r="A78" s="132" t="s">
        <v>399</v>
      </c>
      <c r="B78" s="7"/>
      <c r="C78" s="131">
        <v>0</v>
      </c>
      <c r="D78" s="131">
        <v>0</v>
      </c>
      <c r="E78" s="131">
        <f>SUM(C78:D78)</f>
        <v>0</v>
      </c>
      <c r="F78" s="131">
        <v>0</v>
      </c>
      <c r="G78" s="131">
        <v>0</v>
      </c>
      <c r="H78" s="237">
        <f t="shared" si="11"/>
        <v>0</v>
      </c>
      <c r="I78" s="238"/>
    </row>
    <row r="79" spans="1:9" s="5" customFormat="1" ht="9" customHeight="1">
      <c r="A79" s="132" t="s">
        <v>400</v>
      </c>
      <c r="B79" s="7"/>
      <c r="C79" s="133">
        <v>0</v>
      </c>
      <c r="D79" s="133">
        <v>0</v>
      </c>
      <c r="E79" s="133">
        <f>SUM(C79:D79)</f>
        <v>0</v>
      </c>
      <c r="F79" s="133">
        <v>0</v>
      </c>
      <c r="G79" s="133">
        <v>0</v>
      </c>
      <c r="H79" s="237">
        <f t="shared" si="11"/>
        <v>0</v>
      </c>
      <c r="I79" s="238"/>
    </row>
    <row r="80" spans="1:9" s="5" customFormat="1" ht="2.25" customHeight="1">
      <c r="A80" s="107"/>
      <c r="B80" s="7"/>
      <c r="C80" s="7"/>
      <c r="D80" s="7"/>
      <c r="E80" s="7"/>
      <c r="F80" s="7"/>
      <c r="G80" s="7"/>
      <c r="I80" s="7"/>
    </row>
    <row r="81" spans="1:9" s="5" customFormat="1" ht="9" customHeight="1">
      <c r="A81" s="130" t="s">
        <v>401</v>
      </c>
      <c r="B81" s="7"/>
      <c r="C81" s="131">
        <f>SUM(C82:C84)</f>
        <v>2838410597.07</v>
      </c>
      <c r="D81" s="131">
        <f>SUM(D82:D84)</f>
        <v>2245043.93</v>
      </c>
      <c r="E81" s="131">
        <f>SUM(E82:E84)</f>
        <v>2840655641</v>
      </c>
      <c r="F81" s="131">
        <f>SUM(F82:F84)</f>
        <v>2405103821.31</v>
      </c>
      <c r="G81" s="131">
        <f>SUM(G82:G84)</f>
        <v>2389639876.31</v>
      </c>
      <c r="H81" s="237">
        <f>SUM(H82:I84)</f>
        <v>435551819.69000006</v>
      </c>
      <c r="I81" s="238"/>
    </row>
    <row r="82" spans="1:9" s="5" customFormat="1" ht="9" customHeight="1">
      <c r="A82" s="132" t="s">
        <v>402</v>
      </c>
      <c r="B82" s="7"/>
      <c r="C82" s="131">
        <v>2838410597.07</v>
      </c>
      <c r="D82" s="131">
        <v>0</v>
      </c>
      <c r="E82" s="131">
        <f>SUM(C82:D82)</f>
        <v>2838410597.07</v>
      </c>
      <c r="F82" s="131">
        <v>2402858777.38</v>
      </c>
      <c r="G82" s="131">
        <v>2387394832.38</v>
      </c>
      <c r="H82" s="237">
        <f>+E82-F82</f>
        <v>435551819.69000006</v>
      </c>
      <c r="I82" s="238"/>
    </row>
    <row r="83" spans="1:9" s="5" customFormat="1" ht="9" customHeight="1">
      <c r="A83" s="132" t="s">
        <v>403</v>
      </c>
      <c r="B83" s="7"/>
      <c r="C83" s="131">
        <v>0</v>
      </c>
      <c r="D83" s="131">
        <v>0</v>
      </c>
      <c r="E83" s="131">
        <f>SUM(C83:D83)</f>
        <v>0</v>
      </c>
      <c r="F83" s="131">
        <v>0</v>
      </c>
      <c r="G83" s="131">
        <v>0</v>
      </c>
      <c r="H83" s="237">
        <f>+E83-F83</f>
        <v>0</v>
      </c>
      <c r="I83" s="238"/>
    </row>
    <row r="84" spans="1:9" s="5" customFormat="1" ht="9" customHeight="1">
      <c r="A84" s="132" t="s">
        <v>404</v>
      </c>
      <c r="B84" s="7"/>
      <c r="C84" s="131">
        <v>0</v>
      </c>
      <c r="D84" s="131">
        <v>2245043.93</v>
      </c>
      <c r="E84" s="131">
        <f>SUM(C84:D85)</f>
        <v>2245043.93</v>
      </c>
      <c r="F84" s="131">
        <v>2245043.93</v>
      </c>
      <c r="G84" s="131">
        <v>2245043.93</v>
      </c>
      <c r="H84" s="237">
        <f>+E84-F84</f>
        <v>0</v>
      </c>
      <c r="I84" s="238"/>
    </row>
    <row r="85" spans="1:9" s="5" customFormat="1" ht="2.25" customHeight="1">
      <c r="A85" s="107"/>
      <c r="B85" s="7"/>
      <c r="C85" s="7"/>
      <c r="D85" s="7"/>
      <c r="E85" s="7"/>
      <c r="F85" s="7"/>
      <c r="G85" s="7"/>
      <c r="I85" s="7"/>
    </row>
    <row r="86" spans="1:9" s="5" customFormat="1" ht="9" customHeight="1">
      <c r="A86" s="130" t="s">
        <v>405</v>
      </c>
      <c r="B86" s="7"/>
      <c r="C86" s="131">
        <f>SUM(C87:C93)</f>
        <v>759745897.41</v>
      </c>
      <c r="D86" s="131">
        <f>SUM(D87:D93)</f>
        <v>0</v>
      </c>
      <c r="E86" s="131">
        <f>SUM(E87:E93)</f>
        <v>759745897.41</v>
      </c>
      <c r="F86" s="131">
        <f>SUM(F87:F93)</f>
        <v>484563410.93</v>
      </c>
      <c r="G86" s="131">
        <f>SUM(G87:G93)</f>
        <v>484563410.93</v>
      </c>
      <c r="H86" s="237">
        <f>SUM(H87:I93)</f>
        <v>275182486.47999996</v>
      </c>
      <c r="I86" s="238"/>
    </row>
    <row r="87" spans="1:9" s="5" customFormat="1" ht="9" customHeight="1">
      <c r="A87" s="132" t="s">
        <v>406</v>
      </c>
      <c r="B87" s="7"/>
      <c r="C87" s="131">
        <v>195897703</v>
      </c>
      <c r="D87" s="131">
        <v>0</v>
      </c>
      <c r="E87" s="131">
        <f>SUM(C87:D87)</f>
        <v>195897703</v>
      </c>
      <c r="F87" s="131">
        <v>8705721.5</v>
      </c>
      <c r="G87" s="131">
        <v>8705721.5</v>
      </c>
      <c r="H87" s="237">
        <f aca="true" t="shared" si="12" ref="H87:H93">+E87-F87</f>
        <v>187191981.5</v>
      </c>
      <c r="I87" s="238"/>
    </row>
    <row r="88" spans="1:9" s="5" customFormat="1" ht="9" customHeight="1">
      <c r="A88" s="132" t="s">
        <v>407</v>
      </c>
      <c r="B88" s="7"/>
      <c r="C88" s="131">
        <v>563848194.41</v>
      </c>
      <c r="D88" s="131">
        <v>0</v>
      </c>
      <c r="E88" s="131">
        <f aca="true" t="shared" si="13" ref="E88:E93">SUM(C88:D88)</f>
        <v>563848194.41</v>
      </c>
      <c r="F88" s="131">
        <v>475857689.43</v>
      </c>
      <c r="G88" s="131">
        <v>475857689.43</v>
      </c>
      <c r="H88" s="237">
        <f t="shared" si="12"/>
        <v>87990504.97999996</v>
      </c>
      <c r="I88" s="238"/>
    </row>
    <row r="89" spans="1:9" s="5" customFormat="1" ht="9" customHeight="1">
      <c r="A89" s="132" t="s">
        <v>408</v>
      </c>
      <c r="B89" s="7"/>
      <c r="C89" s="131">
        <v>0</v>
      </c>
      <c r="D89" s="131">
        <v>0</v>
      </c>
      <c r="E89" s="131">
        <f t="shared" si="13"/>
        <v>0</v>
      </c>
      <c r="F89" s="131">
        <v>0</v>
      </c>
      <c r="G89" s="131">
        <v>0</v>
      </c>
      <c r="H89" s="237">
        <f t="shared" si="12"/>
        <v>0</v>
      </c>
      <c r="I89" s="238"/>
    </row>
    <row r="90" spans="1:9" s="5" customFormat="1" ht="9" customHeight="1">
      <c r="A90" s="132" t="s">
        <v>409</v>
      </c>
      <c r="B90" s="7"/>
      <c r="C90" s="131">
        <v>0</v>
      </c>
      <c r="D90" s="131">
        <v>0</v>
      </c>
      <c r="E90" s="131">
        <f t="shared" si="13"/>
        <v>0</v>
      </c>
      <c r="F90" s="131">
        <v>0</v>
      </c>
      <c r="G90" s="131">
        <v>0</v>
      </c>
      <c r="H90" s="237">
        <f t="shared" si="12"/>
        <v>0</v>
      </c>
      <c r="I90" s="238"/>
    </row>
    <row r="91" spans="1:9" s="5" customFormat="1" ht="9" customHeight="1">
      <c r="A91" s="132" t="s">
        <v>410</v>
      </c>
      <c r="B91" s="7"/>
      <c r="C91" s="131">
        <v>0</v>
      </c>
      <c r="D91" s="131">
        <v>0</v>
      </c>
      <c r="E91" s="131">
        <f t="shared" si="13"/>
        <v>0</v>
      </c>
      <c r="F91" s="131">
        <v>0</v>
      </c>
      <c r="G91" s="131">
        <v>0</v>
      </c>
      <c r="H91" s="237">
        <f t="shared" si="12"/>
        <v>0</v>
      </c>
      <c r="I91" s="238"/>
    </row>
    <row r="92" spans="1:9" s="5" customFormat="1" ht="9" customHeight="1">
      <c r="A92" s="132" t="s">
        <v>411</v>
      </c>
      <c r="B92" s="7"/>
      <c r="C92" s="131">
        <v>0</v>
      </c>
      <c r="D92" s="131">
        <v>0</v>
      </c>
      <c r="E92" s="131">
        <f t="shared" si="13"/>
        <v>0</v>
      </c>
      <c r="F92" s="131">
        <v>0</v>
      </c>
      <c r="G92" s="131">
        <v>0</v>
      </c>
      <c r="H92" s="237">
        <f t="shared" si="12"/>
        <v>0</v>
      </c>
      <c r="I92" s="238"/>
    </row>
    <row r="93" spans="1:9" s="5" customFormat="1" ht="9" customHeight="1">
      <c r="A93" s="132" t="s">
        <v>412</v>
      </c>
      <c r="B93" s="7"/>
      <c r="C93" s="131">
        <v>0</v>
      </c>
      <c r="D93" s="131">
        <v>0</v>
      </c>
      <c r="E93" s="131">
        <f t="shared" si="13"/>
        <v>0</v>
      </c>
      <c r="F93" s="131">
        <v>0</v>
      </c>
      <c r="G93" s="131">
        <v>0</v>
      </c>
      <c r="H93" s="237">
        <f t="shared" si="12"/>
        <v>0</v>
      </c>
      <c r="I93" s="238"/>
    </row>
    <row r="94" spans="1:9" ht="3.75" customHeight="1">
      <c r="A94" s="14"/>
      <c r="B94" s="15"/>
      <c r="C94" s="15"/>
      <c r="D94" s="15"/>
      <c r="E94" s="15"/>
      <c r="F94" s="15"/>
      <c r="G94" s="15"/>
      <c r="H94" s="17"/>
      <c r="I94" s="15"/>
    </row>
    <row r="95" spans="1:9" ht="2.25" customHeight="1">
      <c r="A95" s="10"/>
      <c r="B95" s="3"/>
      <c r="C95" s="3"/>
      <c r="D95" s="3"/>
      <c r="E95" s="3"/>
      <c r="F95" s="3"/>
      <c r="G95" s="3"/>
      <c r="I95" s="3"/>
    </row>
    <row r="96" spans="1:9" ht="9" customHeight="1">
      <c r="A96" s="128" t="s">
        <v>413</v>
      </c>
      <c r="B96" s="3"/>
      <c r="C96" s="129">
        <f aca="true" t="shared" si="14" ref="C96:I96">+C98+C107+C118+C129+C141+C152+C157+C167+C172</f>
        <v>15049982560</v>
      </c>
      <c r="D96" s="129">
        <f t="shared" si="14"/>
        <v>2319599171.6800003</v>
      </c>
      <c r="E96" s="129">
        <f t="shared" si="14"/>
        <v>17369581731.68</v>
      </c>
      <c r="F96" s="129">
        <f t="shared" si="14"/>
        <v>12770420108.4</v>
      </c>
      <c r="G96" s="129">
        <f t="shared" si="14"/>
        <v>12768234011.91</v>
      </c>
      <c r="H96" s="235">
        <f t="shared" si="14"/>
        <v>4599161623.28</v>
      </c>
      <c r="I96" s="236">
        <f t="shared" si="14"/>
        <v>0</v>
      </c>
    </row>
    <row r="97" spans="1:9" ht="1.5" customHeight="1">
      <c r="A97" s="10"/>
      <c r="B97" s="3"/>
      <c r="C97" s="3"/>
      <c r="D97" s="3"/>
      <c r="E97" s="3"/>
      <c r="F97" s="3"/>
      <c r="G97" s="3"/>
      <c r="I97" s="3"/>
    </row>
    <row r="98" spans="1:9" s="5" customFormat="1" ht="9" customHeight="1">
      <c r="A98" s="130" t="s">
        <v>341</v>
      </c>
      <c r="B98" s="7"/>
      <c r="C98" s="131">
        <f>SUM(C99:C105)</f>
        <v>18049422</v>
      </c>
      <c r="D98" s="131">
        <f>SUM(D99:D105)</f>
        <v>231197165</v>
      </c>
      <c r="E98" s="131">
        <f>SUM(E99:E105)</f>
        <v>249246587</v>
      </c>
      <c r="F98" s="131">
        <f>SUM(F99:F105)</f>
        <v>174688972.31</v>
      </c>
      <c r="G98" s="131">
        <f>SUM(G99:G105)</f>
        <v>174079484.32</v>
      </c>
      <c r="H98" s="237">
        <f>SUM(H99:I105)</f>
        <v>74557614.69</v>
      </c>
      <c r="I98" s="238"/>
    </row>
    <row r="99" spans="1:9" s="5" customFormat="1" ht="9" customHeight="1">
      <c r="A99" s="132" t="s">
        <v>342</v>
      </c>
      <c r="B99" s="7"/>
      <c r="C99" s="131">
        <v>11649564</v>
      </c>
      <c r="D99" s="131">
        <v>144743911.84</v>
      </c>
      <c r="E99" s="131">
        <f>SUM(C99:D99)</f>
        <v>156393475.84</v>
      </c>
      <c r="F99" s="131">
        <v>85469753.58</v>
      </c>
      <c r="G99" s="131">
        <v>85037370.98</v>
      </c>
      <c r="H99" s="237">
        <f aca="true" t="shared" si="15" ref="H99:H105">+E99-F99</f>
        <v>70923722.26</v>
      </c>
      <c r="I99" s="238"/>
    </row>
    <row r="100" spans="1:9" s="5" customFormat="1" ht="9" customHeight="1">
      <c r="A100" s="132" t="s">
        <v>343</v>
      </c>
      <c r="B100" s="7"/>
      <c r="C100" s="131">
        <v>0</v>
      </c>
      <c r="D100" s="131">
        <v>515000</v>
      </c>
      <c r="E100" s="131">
        <f aca="true" t="shared" si="16" ref="E100:E105">SUM(C100:D100)</f>
        <v>515000</v>
      </c>
      <c r="F100" s="131">
        <v>0</v>
      </c>
      <c r="G100" s="131">
        <v>0</v>
      </c>
      <c r="H100" s="237">
        <f t="shared" si="15"/>
        <v>515000</v>
      </c>
      <c r="I100" s="238"/>
    </row>
    <row r="101" spans="1:9" s="5" customFormat="1" ht="9" customHeight="1">
      <c r="A101" s="132" t="s">
        <v>344</v>
      </c>
      <c r="B101" s="7"/>
      <c r="C101" s="131">
        <v>2359264</v>
      </c>
      <c r="D101" s="131">
        <v>2040346.35</v>
      </c>
      <c r="E101" s="131">
        <f t="shared" si="16"/>
        <v>4399610.35</v>
      </c>
      <c r="F101" s="131">
        <v>2410910.04</v>
      </c>
      <c r="G101" s="131">
        <v>2410910.04</v>
      </c>
      <c r="H101" s="237">
        <f t="shared" si="15"/>
        <v>1988700.3099999996</v>
      </c>
      <c r="I101" s="238"/>
    </row>
    <row r="102" spans="1:9" s="5" customFormat="1" ht="9" customHeight="1">
      <c r="A102" s="132" t="s">
        <v>345</v>
      </c>
      <c r="B102" s="7"/>
      <c r="C102" s="131">
        <v>2496422</v>
      </c>
      <c r="D102" s="131">
        <v>27572799.22</v>
      </c>
      <c r="E102" s="131">
        <f t="shared" si="16"/>
        <v>30069221.22</v>
      </c>
      <c r="F102" s="131">
        <v>29467784.34</v>
      </c>
      <c r="G102" s="131">
        <v>29345208.63</v>
      </c>
      <c r="H102" s="237">
        <f t="shared" si="15"/>
        <v>601436.879999999</v>
      </c>
      <c r="I102" s="238"/>
    </row>
    <row r="103" spans="1:9" s="5" customFormat="1" ht="9" customHeight="1">
      <c r="A103" s="132" t="s">
        <v>346</v>
      </c>
      <c r="B103" s="7"/>
      <c r="C103" s="131">
        <v>1000800</v>
      </c>
      <c r="D103" s="131">
        <v>54222542.84</v>
      </c>
      <c r="E103" s="131">
        <f t="shared" si="16"/>
        <v>55223342.84</v>
      </c>
      <c r="F103" s="131">
        <v>54871471.01</v>
      </c>
      <c r="G103" s="131">
        <v>54835483.44</v>
      </c>
      <c r="H103" s="237">
        <f t="shared" si="15"/>
        <v>351871.83000000566</v>
      </c>
      <c r="I103" s="238"/>
    </row>
    <row r="104" spans="1:9" s="5" customFormat="1" ht="9" customHeight="1">
      <c r="A104" s="132" t="s">
        <v>347</v>
      </c>
      <c r="B104" s="7"/>
      <c r="C104" s="131">
        <v>0</v>
      </c>
      <c r="D104" s="131">
        <v>0</v>
      </c>
      <c r="E104" s="131">
        <f t="shared" si="16"/>
        <v>0</v>
      </c>
      <c r="F104" s="131">
        <v>0</v>
      </c>
      <c r="G104" s="131">
        <v>0</v>
      </c>
      <c r="H104" s="237">
        <f t="shared" si="15"/>
        <v>0</v>
      </c>
      <c r="I104" s="238"/>
    </row>
    <row r="105" spans="1:9" s="5" customFormat="1" ht="9" customHeight="1">
      <c r="A105" s="132" t="s">
        <v>348</v>
      </c>
      <c r="B105" s="7"/>
      <c r="C105" s="131">
        <v>543372</v>
      </c>
      <c r="D105" s="131">
        <v>2102564.75</v>
      </c>
      <c r="E105" s="131">
        <f t="shared" si="16"/>
        <v>2645936.75</v>
      </c>
      <c r="F105" s="131">
        <v>2469053.34</v>
      </c>
      <c r="G105" s="131">
        <v>2450511.23</v>
      </c>
      <c r="H105" s="237">
        <f t="shared" si="15"/>
        <v>176883.41000000015</v>
      </c>
      <c r="I105" s="238"/>
    </row>
    <row r="106" spans="1:9" s="5" customFormat="1" ht="3.75" customHeight="1">
      <c r="A106" s="107"/>
      <c r="B106" s="7"/>
      <c r="C106" s="7"/>
      <c r="D106" s="7"/>
      <c r="E106" s="7"/>
      <c r="F106" s="7"/>
      <c r="G106" s="7"/>
      <c r="I106" s="7"/>
    </row>
    <row r="107" spans="1:9" s="5" customFormat="1" ht="9" customHeight="1">
      <c r="A107" s="130" t="s">
        <v>349</v>
      </c>
      <c r="B107" s="7"/>
      <c r="C107" s="131">
        <f aca="true" t="shared" si="17" ref="C107:I107">SUM(C108:C116)</f>
        <v>2923500</v>
      </c>
      <c r="D107" s="131">
        <f>SUM(D108:D116)</f>
        <v>625260.05</v>
      </c>
      <c r="E107" s="131">
        <f t="shared" si="17"/>
        <v>3548760.0500000003</v>
      </c>
      <c r="F107" s="131">
        <f>SUM(F108:F116)</f>
        <v>671565.32</v>
      </c>
      <c r="G107" s="131">
        <f>SUM(G108:G116)</f>
        <v>671565.32</v>
      </c>
      <c r="H107" s="237">
        <f t="shared" si="17"/>
        <v>2877194.7300000004</v>
      </c>
      <c r="I107" s="238">
        <f t="shared" si="17"/>
        <v>0</v>
      </c>
    </row>
    <row r="108" spans="1:9" s="5" customFormat="1" ht="9.75" customHeight="1">
      <c r="A108" s="132" t="s">
        <v>350</v>
      </c>
      <c r="B108" s="7"/>
      <c r="C108" s="133">
        <v>100000</v>
      </c>
      <c r="D108" s="133">
        <v>96104.85</v>
      </c>
      <c r="E108" s="133">
        <f>SUM(C108:D108)</f>
        <v>196104.85</v>
      </c>
      <c r="F108" s="133">
        <v>84890.96</v>
      </c>
      <c r="G108" s="133">
        <v>84890.96</v>
      </c>
      <c r="H108" s="237">
        <f aca="true" t="shared" si="18" ref="H108:H116">+E108-F108</f>
        <v>111213.89</v>
      </c>
      <c r="I108" s="238"/>
    </row>
    <row r="109" spans="1:9" s="5" customFormat="1" ht="9" customHeight="1">
      <c r="A109" s="132" t="s">
        <v>351</v>
      </c>
      <c r="B109" s="7"/>
      <c r="C109" s="131">
        <v>2615000</v>
      </c>
      <c r="D109" s="131">
        <v>5000</v>
      </c>
      <c r="E109" s="133">
        <f aca="true" t="shared" si="19" ref="E109:E116">SUM(C109:D109)</f>
        <v>2620000</v>
      </c>
      <c r="F109" s="131">
        <v>490269.87</v>
      </c>
      <c r="G109" s="131">
        <v>490269.87</v>
      </c>
      <c r="H109" s="237">
        <f t="shared" si="18"/>
        <v>2129730.13</v>
      </c>
      <c r="I109" s="238"/>
    </row>
    <row r="110" spans="1:9" s="5" customFormat="1" ht="9" customHeight="1">
      <c r="A110" s="132" t="s">
        <v>352</v>
      </c>
      <c r="B110" s="7"/>
      <c r="C110" s="133">
        <v>0</v>
      </c>
      <c r="D110" s="133">
        <v>0</v>
      </c>
      <c r="E110" s="133">
        <f t="shared" si="19"/>
        <v>0</v>
      </c>
      <c r="F110" s="133">
        <v>0</v>
      </c>
      <c r="G110" s="133">
        <v>0</v>
      </c>
      <c r="H110" s="237">
        <f t="shared" si="18"/>
        <v>0</v>
      </c>
      <c r="I110" s="238"/>
    </row>
    <row r="111" spans="1:9" s="5" customFormat="1" ht="9" customHeight="1">
      <c r="A111" s="132" t="s">
        <v>353</v>
      </c>
      <c r="B111" s="7"/>
      <c r="C111" s="131">
        <v>13500</v>
      </c>
      <c r="D111" s="131">
        <v>-13500</v>
      </c>
      <c r="E111" s="133">
        <f t="shared" si="19"/>
        <v>0</v>
      </c>
      <c r="F111" s="131">
        <v>0</v>
      </c>
      <c r="G111" s="131">
        <v>0</v>
      </c>
      <c r="H111" s="237">
        <f t="shared" si="18"/>
        <v>0</v>
      </c>
      <c r="I111" s="238"/>
    </row>
    <row r="112" spans="1:9" s="5" customFormat="1" ht="9" customHeight="1">
      <c r="A112" s="132" t="s">
        <v>354</v>
      </c>
      <c r="B112" s="7"/>
      <c r="C112" s="131">
        <v>0</v>
      </c>
      <c r="D112" s="131">
        <v>0</v>
      </c>
      <c r="E112" s="133">
        <f t="shared" si="19"/>
        <v>0</v>
      </c>
      <c r="F112" s="131">
        <v>0</v>
      </c>
      <c r="G112" s="131">
        <v>0</v>
      </c>
      <c r="H112" s="237">
        <f t="shared" si="18"/>
        <v>0</v>
      </c>
      <c r="I112" s="238"/>
    </row>
    <row r="113" spans="1:9" s="5" customFormat="1" ht="9" customHeight="1">
      <c r="A113" s="132" t="s">
        <v>355</v>
      </c>
      <c r="B113" s="7"/>
      <c r="C113" s="131">
        <v>15000</v>
      </c>
      <c r="D113" s="131">
        <v>10290</v>
      </c>
      <c r="E113" s="133">
        <f t="shared" si="19"/>
        <v>25290</v>
      </c>
      <c r="F113" s="131">
        <v>20000</v>
      </c>
      <c r="G113" s="131">
        <v>20000</v>
      </c>
      <c r="H113" s="237">
        <f t="shared" si="18"/>
        <v>5290</v>
      </c>
      <c r="I113" s="238"/>
    </row>
    <row r="114" spans="1:9" s="5" customFormat="1" ht="9" customHeight="1">
      <c r="A114" s="132" t="s">
        <v>356</v>
      </c>
      <c r="B114" s="7"/>
      <c r="C114" s="133">
        <v>180000</v>
      </c>
      <c r="D114" s="133">
        <v>284000</v>
      </c>
      <c r="E114" s="133">
        <f t="shared" si="19"/>
        <v>464000</v>
      </c>
      <c r="F114" s="133">
        <v>76404.49</v>
      </c>
      <c r="G114" s="133">
        <v>76404.49</v>
      </c>
      <c r="H114" s="237">
        <f t="shared" si="18"/>
        <v>387595.51</v>
      </c>
      <c r="I114" s="238"/>
    </row>
    <row r="115" spans="1:9" s="5" customFormat="1" ht="9" customHeight="1">
      <c r="A115" s="132" t="s">
        <v>357</v>
      </c>
      <c r="B115" s="7"/>
      <c r="C115" s="131">
        <v>0</v>
      </c>
      <c r="D115" s="131">
        <v>0</v>
      </c>
      <c r="E115" s="133">
        <f t="shared" si="19"/>
        <v>0</v>
      </c>
      <c r="F115" s="131">
        <v>0</v>
      </c>
      <c r="G115" s="131">
        <v>0</v>
      </c>
      <c r="H115" s="237">
        <f t="shared" si="18"/>
        <v>0</v>
      </c>
      <c r="I115" s="238"/>
    </row>
    <row r="116" spans="1:9" s="5" customFormat="1" ht="9" customHeight="1">
      <c r="A116" s="132" t="s">
        <v>358</v>
      </c>
      <c r="B116" s="7"/>
      <c r="C116" s="131">
        <v>0</v>
      </c>
      <c r="D116" s="131">
        <v>243365.2</v>
      </c>
      <c r="E116" s="133">
        <f t="shared" si="19"/>
        <v>243365.2</v>
      </c>
      <c r="F116" s="131">
        <v>0</v>
      </c>
      <c r="G116" s="131">
        <v>0</v>
      </c>
      <c r="H116" s="237">
        <f t="shared" si="18"/>
        <v>243365.2</v>
      </c>
      <c r="I116" s="238"/>
    </row>
    <row r="117" spans="1:9" s="5" customFormat="1" ht="1.5" customHeight="1">
      <c r="A117" s="107"/>
      <c r="B117" s="7"/>
      <c r="C117" s="7"/>
      <c r="D117" s="7"/>
      <c r="E117" s="7"/>
      <c r="F117" s="7"/>
      <c r="G117" s="7"/>
      <c r="I117" s="7"/>
    </row>
    <row r="118" spans="1:9" s="5" customFormat="1" ht="9" customHeight="1">
      <c r="A118" s="130" t="s">
        <v>359</v>
      </c>
      <c r="B118" s="7"/>
      <c r="C118" s="131">
        <f aca="true" t="shared" si="20" ref="C118:I118">SUM(C119:C127)</f>
        <v>31583862</v>
      </c>
      <c r="D118" s="131">
        <f t="shared" si="20"/>
        <v>210749245.32</v>
      </c>
      <c r="E118" s="131">
        <f t="shared" si="20"/>
        <v>242333107.32</v>
      </c>
      <c r="F118" s="131">
        <f t="shared" si="20"/>
        <v>112762944.07999998</v>
      </c>
      <c r="G118" s="131">
        <f t="shared" si="20"/>
        <v>112726585.57999998</v>
      </c>
      <c r="H118" s="237">
        <f t="shared" si="20"/>
        <v>129570163.24000001</v>
      </c>
      <c r="I118" s="238">
        <f t="shared" si="20"/>
        <v>0</v>
      </c>
    </row>
    <row r="119" spans="1:9" s="5" customFormat="1" ht="9" customHeight="1">
      <c r="A119" s="132" t="s">
        <v>360</v>
      </c>
      <c r="B119" s="7"/>
      <c r="C119" s="131">
        <v>15001500</v>
      </c>
      <c r="D119" s="131">
        <v>40198533.88</v>
      </c>
      <c r="E119" s="131">
        <f>SUM(C119:D119)</f>
        <v>55200033.88</v>
      </c>
      <c r="F119" s="131">
        <v>8398110.52</v>
      </c>
      <c r="G119" s="131">
        <v>8398110.52</v>
      </c>
      <c r="H119" s="237">
        <f aca="true" t="shared" si="21" ref="H119:H127">+E119-F119</f>
        <v>46801923.36</v>
      </c>
      <c r="I119" s="238"/>
    </row>
    <row r="120" spans="1:9" s="5" customFormat="1" ht="9" customHeight="1">
      <c r="A120" s="132" t="s">
        <v>361</v>
      </c>
      <c r="B120" s="7"/>
      <c r="C120" s="131">
        <v>10000</v>
      </c>
      <c r="D120" s="131">
        <v>5000</v>
      </c>
      <c r="E120" s="131">
        <f aca="true" t="shared" si="22" ref="E120:E127">SUM(C120:D120)</f>
        <v>15000</v>
      </c>
      <c r="F120" s="131">
        <v>0</v>
      </c>
      <c r="G120" s="131">
        <v>0</v>
      </c>
      <c r="H120" s="237">
        <f t="shared" si="21"/>
        <v>15000</v>
      </c>
      <c r="I120" s="238"/>
    </row>
    <row r="121" spans="1:9" s="5" customFormat="1" ht="9" customHeight="1">
      <c r="A121" s="132" t="s">
        <v>362</v>
      </c>
      <c r="B121" s="7"/>
      <c r="C121" s="133">
        <v>16360000</v>
      </c>
      <c r="D121" s="133">
        <v>16119900</v>
      </c>
      <c r="E121" s="131">
        <f t="shared" si="22"/>
        <v>32479900</v>
      </c>
      <c r="F121" s="133">
        <v>623900</v>
      </c>
      <c r="G121" s="133">
        <v>623900</v>
      </c>
      <c r="H121" s="237">
        <f t="shared" si="21"/>
        <v>31856000</v>
      </c>
      <c r="I121" s="238"/>
    </row>
    <row r="122" spans="1:9" s="5" customFormat="1" ht="9" customHeight="1">
      <c r="A122" s="132" t="s">
        <v>363</v>
      </c>
      <c r="B122" s="7"/>
      <c r="C122" s="131">
        <v>137362</v>
      </c>
      <c r="D122" s="131">
        <v>-656</v>
      </c>
      <c r="E122" s="131">
        <f t="shared" si="22"/>
        <v>136706</v>
      </c>
      <c r="F122" s="131">
        <v>16657.31</v>
      </c>
      <c r="G122" s="131">
        <v>16657.31</v>
      </c>
      <c r="H122" s="237">
        <f t="shared" si="21"/>
        <v>120048.69</v>
      </c>
      <c r="I122" s="238"/>
    </row>
    <row r="123" spans="1:9" s="5" customFormat="1" ht="9" customHeight="1">
      <c r="A123" s="132" t="s">
        <v>364</v>
      </c>
      <c r="B123" s="7"/>
      <c r="C123" s="133">
        <v>0</v>
      </c>
      <c r="D123" s="133">
        <v>122532265</v>
      </c>
      <c r="E123" s="131">
        <f t="shared" si="22"/>
        <v>122532265</v>
      </c>
      <c r="F123" s="133">
        <v>91899198</v>
      </c>
      <c r="G123" s="133">
        <v>91899198</v>
      </c>
      <c r="H123" s="237">
        <f t="shared" si="21"/>
        <v>30633067</v>
      </c>
      <c r="I123" s="238"/>
    </row>
    <row r="124" spans="1:9" s="5" customFormat="1" ht="9" customHeight="1">
      <c r="A124" s="132" t="s">
        <v>365</v>
      </c>
      <c r="B124" s="7"/>
      <c r="C124" s="131">
        <v>0</v>
      </c>
      <c r="D124" s="131">
        <v>190000</v>
      </c>
      <c r="E124" s="131">
        <f t="shared" si="22"/>
        <v>190000</v>
      </c>
      <c r="F124" s="131">
        <v>45000</v>
      </c>
      <c r="G124" s="131">
        <v>45000</v>
      </c>
      <c r="H124" s="237">
        <f t="shared" si="21"/>
        <v>145000</v>
      </c>
      <c r="I124" s="238"/>
    </row>
    <row r="125" spans="1:9" s="5" customFormat="1" ht="9" customHeight="1">
      <c r="A125" s="132" t="s">
        <v>366</v>
      </c>
      <c r="B125" s="7"/>
      <c r="C125" s="131">
        <v>25000</v>
      </c>
      <c r="D125" s="131">
        <v>4500</v>
      </c>
      <c r="E125" s="131">
        <f t="shared" si="22"/>
        <v>29500</v>
      </c>
      <c r="F125" s="131">
        <v>17153.96</v>
      </c>
      <c r="G125" s="131">
        <v>17153.96</v>
      </c>
      <c r="H125" s="237">
        <f t="shared" si="21"/>
        <v>12346.04</v>
      </c>
      <c r="I125" s="238"/>
    </row>
    <row r="126" spans="1:9" s="5" customFormat="1" ht="9" customHeight="1">
      <c r="A126" s="132" t="s">
        <v>367</v>
      </c>
      <c r="B126" s="7"/>
      <c r="C126" s="131">
        <v>50000</v>
      </c>
      <c r="D126" s="131">
        <v>22500</v>
      </c>
      <c r="E126" s="131">
        <f t="shared" si="22"/>
        <v>72500</v>
      </c>
      <c r="F126" s="131">
        <v>50000</v>
      </c>
      <c r="G126" s="131">
        <v>50000</v>
      </c>
      <c r="H126" s="237">
        <f t="shared" si="21"/>
        <v>22500</v>
      </c>
      <c r="I126" s="238"/>
    </row>
    <row r="127" spans="1:9" s="5" customFormat="1" ht="9" customHeight="1">
      <c r="A127" s="132" t="s">
        <v>368</v>
      </c>
      <c r="B127" s="7"/>
      <c r="C127" s="131">
        <v>0</v>
      </c>
      <c r="D127" s="131">
        <v>31677202.44</v>
      </c>
      <c r="E127" s="131">
        <f t="shared" si="22"/>
        <v>31677202.44</v>
      </c>
      <c r="F127" s="131">
        <v>11712924.29</v>
      </c>
      <c r="G127" s="131">
        <v>11676565.79</v>
      </c>
      <c r="H127" s="237">
        <f t="shared" si="21"/>
        <v>19964278.150000002</v>
      </c>
      <c r="I127" s="238"/>
    </row>
    <row r="128" spans="1:9" s="5" customFormat="1" ht="1.5" customHeight="1">
      <c r="A128" s="107"/>
      <c r="B128" s="7"/>
      <c r="C128" s="7"/>
      <c r="D128" s="7"/>
      <c r="E128" s="7"/>
      <c r="F128" s="7"/>
      <c r="G128" s="7"/>
      <c r="I128" s="7"/>
    </row>
    <row r="129" spans="1:9" s="5" customFormat="1" ht="9" customHeight="1">
      <c r="A129" s="253" t="s">
        <v>369</v>
      </c>
      <c r="B129" s="7"/>
      <c r="C129" s="254">
        <f aca="true" t="shared" si="23" ref="C129:I129">SUM(C131:C139)</f>
        <v>12071938891</v>
      </c>
      <c r="D129" s="254">
        <f t="shared" si="23"/>
        <v>1316545132.47</v>
      </c>
      <c r="E129" s="254">
        <f t="shared" si="23"/>
        <v>13388484023.47</v>
      </c>
      <c r="F129" s="254">
        <f>SUM(F131:F139)</f>
        <v>9985206703.640001</v>
      </c>
      <c r="G129" s="254">
        <f>SUM(G131:G139)</f>
        <v>9983666453.640001</v>
      </c>
      <c r="H129" s="255">
        <f>SUM(H131:H139)</f>
        <v>3403277319.8299994</v>
      </c>
      <c r="I129" s="256">
        <f t="shared" si="23"/>
        <v>0</v>
      </c>
    </row>
    <row r="130" spans="1:9" s="5" customFormat="1" ht="9" customHeight="1">
      <c r="A130" s="253"/>
      <c r="B130" s="7"/>
      <c r="C130" s="254"/>
      <c r="D130" s="254"/>
      <c r="E130" s="254"/>
      <c r="F130" s="254"/>
      <c r="G130" s="254"/>
      <c r="H130" s="255"/>
      <c r="I130" s="256"/>
    </row>
    <row r="131" spans="1:9" s="5" customFormat="1" ht="9" customHeight="1">
      <c r="A131" s="132" t="s">
        <v>370</v>
      </c>
      <c r="B131" s="7"/>
      <c r="C131" s="133">
        <v>11871938891</v>
      </c>
      <c r="D131" s="133">
        <v>1325650126.58</v>
      </c>
      <c r="E131" s="133">
        <f>SUM(C131:D131)</f>
        <v>13197589017.58</v>
      </c>
      <c r="F131" s="133">
        <v>9890474191.27</v>
      </c>
      <c r="G131" s="133">
        <v>9888933941.27</v>
      </c>
      <c r="H131" s="237">
        <f>+E131-F131</f>
        <v>3307114826.3099995</v>
      </c>
      <c r="I131" s="238"/>
    </row>
    <row r="132" spans="1:9" s="5" customFormat="1" ht="9" customHeight="1">
      <c r="A132" s="132" t="s">
        <v>371</v>
      </c>
      <c r="B132" s="7"/>
      <c r="C132" s="131">
        <v>0</v>
      </c>
      <c r="D132" s="131">
        <v>31023954</v>
      </c>
      <c r="E132" s="133">
        <f aca="true" t="shared" si="24" ref="E132:E139">SUM(C132:D132)</f>
        <v>31023954</v>
      </c>
      <c r="F132" s="131">
        <v>3581460.5</v>
      </c>
      <c r="G132" s="131">
        <v>3581460.5</v>
      </c>
      <c r="H132" s="237">
        <f aca="true" t="shared" si="25" ref="H132:H139">+E132-F132</f>
        <v>27442493.5</v>
      </c>
      <c r="I132" s="238"/>
    </row>
    <row r="133" spans="1:9" s="5" customFormat="1" ht="9" customHeight="1">
      <c r="A133" s="132" t="s">
        <v>372</v>
      </c>
      <c r="B133" s="7"/>
      <c r="C133" s="131">
        <v>0</v>
      </c>
      <c r="D133" s="131">
        <v>0</v>
      </c>
      <c r="E133" s="133">
        <f t="shared" si="24"/>
        <v>0</v>
      </c>
      <c r="F133" s="131">
        <v>0</v>
      </c>
      <c r="G133" s="131">
        <v>0</v>
      </c>
      <c r="H133" s="237">
        <f t="shared" si="25"/>
        <v>0</v>
      </c>
      <c r="I133" s="238"/>
    </row>
    <row r="134" spans="1:9" s="5" customFormat="1" ht="9" customHeight="1">
      <c r="A134" s="132" t="s">
        <v>373</v>
      </c>
      <c r="B134" s="7"/>
      <c r="C134" s="131">
        <v>0</v>
      </c>
      <c r="D134" s="131">
        <v>1151051.89</v>
      </c>
      <c r="E134" s="133">
        <f t="shared" si="24"/>
        <v>1151051.89</v>
      </c>
      <c r="F134" s="131">
        <v>1151051.87</v>
      </c>
      <c r="G134" s="131">
        <v>1151051.87</v>
      </c>
      <c r="H134" s="237">
        <f t="shared" si="25"/>
        <v>0.019999999785795808</v>
      </c>
      <c r="I134" s="238"/>
    </row>
    <row r="135" spans="1:9" s="5" customFormat="1" ht="9" customHeight="1">
      <c r="A135" s="132" t="s">
        <v>374</v>
      </c>
      <c r="B135" s="7"/>
      <c r="C135" s="131">
        <v>200000000</v>
      </c>
      <c r="D135" s="131">
        <v>-41280000</v>
      </c>
      <c r="E135" s="133">
        <f t="shared" si="24"/>
        <v>158720000</v>
      </c>
      <c r="F135" s="131">
        <v>90000000</v>
      </c>
      <c r="G135" s="131">
        <v>90000000</v>
      </c>
      <c r="H135" s="237">
        <f t="shared" si="25"/>
        <v>68720000</v>
      </c>
      <c r="I135" s="238"/>
    </row>
    <row r="136" spans="1:9" s="5" customFormat="1" ht="9" customHeight="1">
      <c r="A136" s="132" t="s">
        <v>375</v>
      </c>
      <c r="B136" s="7"/>
      <c r="C136" s="133">
        <v>0</v>
      </c>
      <c r="D136" s="133">
        <v>0</v>
      </c>
      <c r="E136" s="133">
        <f t="shared" si="24"/>
        <v>0</v>
      </c>
      <c r="F136" s="133">
        <v>0</v>
      </c>
      <c r="G136" s="133">
        <v>0</v>
      </c>
      <c r="H136" s="237">
        <f t="shared" si="25"/>
        <v>0</v>
      </c>
      <c r="I136" s="238"/>
    </row>
    <row r="137" spans="1:9" s="5" customFormat="1" ht="9" customHeight="1">
      <c r="A137" s="132" t="s">
        <v>376</v>
      </c>
      <c r="B137" s="7"/>
      <c r="C137" s="131">
        <v>0</v>
      </c>
      <c r="D137" s="131">
        <v>0</v>
      </c>
      <c r="E137" s="133">
        <f t="shared" si="24"/>
        <v>0</v>
      </c>
      <c r="F137" s="131">
        <v>0</v>
      </c>
      <c r="G137" s="131">
        <v>0</v>
      </c>
      <c r="H137" s="237">
        <f t="shared" si="25"/>
        <v>0</v>
      </c>
      <c r="I137" s="238"/>
    </row>
    <row r="138" spans="1:9" s="5" customFormat="1" ht="9" customHeight="1">
      <c r="A138" s="132" t="s">
        <v>377</v>
      </c>
      <c r="B138" s="7"/>
      <c r="C138" s="131">
        <v>0</v>
      </c>
      <c r="D138" s="131">
        <v>0</v>
      </c>
      <c r="E138" s="133">
        <f t="shared" si="24"/>
        <v>0</v>
      </c>
      <c r="F138" s="131">
        <v>0</v>
      </c>
      <c r="G138" s="131">
        <v>0</v>
      </c>
      <c r="H138" s="237">
        <f t="shared" si="25"/>
        <v>0</v>
      </c>
      <c r="I138" s="238"/>
    </row>
    <row r="139" spans="1:9" s="5" customFormat="1" ht="9" customHeight="1">
      <c r="A139" s="132" t="s">
        <v>378</v>
      </c>
      <c r="B139" s="7"/>
      <c r="C139" s="131">
        <v>0</v>
      </c>
      <c r="D139" s="131">
        <v>0</v>
      </c>
      <c r="E139" s="133">
        <f t="shared" si="24"/>
        <v>0</v>
      </c>
      <c r="F139" s="131">
        <v>0</v>
      </c>
      <c r="G139" s="131">
        <v>0</v>
      </c>
      <c r="H139" s="237">
        <f t="shared" si="25"/>
        <v>0</v>
      </c>
      <c r="I139" s="238"/>
    </row>
    <row r="140" spans="1:9" s="5" customFormat="1" ht="1.5" customHeight="1">
      <c r="A140" s="107"/>
      <c r="B140" s="7"/>
      <c r="C140" s="7"/>
      <c r="D140" s="7"/>
      <c r="E140" s="7"/>
      <c r="F140" s="7"/>
      <c r="G140" s="7"/>
      <c r="H140" s="259"/>
      <c r="I140" s="260"/>
    </row>
    <row r="141" spans="1:9" s="5" customFormat="1" ht="9" customHeight="1">
      <c r="A141" s="134" t="s">
        <v>379</v>
      </c>
      <c r="B141" s="7"/>
      <c r="C141" s="135">
        <f aca="true" t="shared" si="26" ref="C141:I141">SUM(C142:C150)</f>
        <v>13650000</v>
      </c>
      <c r="D141" s="131">
        <f t="shared" si="26"/>
        <v>-6444945.83</v>
      </c>
      <c r="E141" s="131">
        <f t="shared" si="26"/>
        <v>7205054.17</v>
      </c>
      <c r="F141" s="131">
        <f>SUM(F142:F150)</f>
        <v>1570982.21</v>
      </c>
      <c r="G141" s="131">
        <f t="shared" si="26"/>
        <v>1570982.21</v>
      </c>
      <c r="H141" s="237">
        <f t="shared" si="26"/>
        <v>5634071.96</v>
      </c>
      <c r="I141" s="238">
        <f t="shared" si="26"/>
        <v>0</v>
      </c>
    </row>
    <row r="142" spans="1:9" s="5" customFormat="1" ht="9" customHeight="1">
      <c r="A142" s="132" t="s">
        <v>380</v>
      </c>
      <c r="B142" s="7"/>
      <c r="C142" s="131">
        <v>0</v>
      </c>
      <c r="D142" s="131">
        <v>737218.85</v>
      </c>
      <c r="E142" s="131">
        <f>SUM(C142:D142)</f>
        <v>737218.85</v>
      </c>
      <c r="F142" s="131">
        <v>355082.21</v>
      </c>
      <c r="G142" s="131">
        <v>355082.21</v>
      </c>
      <c r="H142" s="237">
        <f aca="true" t="shared" si="27" ref="H142:H150">+E142-F142</f>
        <v>382136.63999999996</v>
      </c>
      <c r="I142" s="238"/>
    </row>
    <row r="143" spans="1:9" s="5" customFormat="1" ht="9" customHeight="1">
      <c r="A143" s="132" t="s">
        <v>381</v>
      </c>
      <c r="B143" s="7"/>
      <c r="C143" s="131">
        <v>0</v>
      </c>
      <c r="D143" s="131">
        <v>1798935.32</v>
      </c>
      <c r="E143" s="131">
        <f aca="true" t="shared" si="28" ref="E143:E151">SUM(C143:D143)</f>
        <v>1798935.32</v>
      </c>
      <c r="F143" s="131">
        <v>0</v>
      </c>
      <c r="G143" s="131">
        <v>0</v>
      </c>
      <c r="H143" s="237">
        <f t="shared" si="27"/>
        <v>1798935.32</v>
      </c>
      <c r="I143" s="238"/>
    </row>
    <row r="144" spans="1:9" s="5" customFormat="1" ht="9" customHeight="1">
      <c r="A144" s="132" t="s">
        <v>382</v>
      </c>
      <c r="B144" s="7"/>
      <c r="C144" s="131">
        <v>0</v>
      </c>
      <c r="D144" s="131">
        <v>17000</v>
      </c>
      <c r="E144" s="131">
        <f t="shared" si="28"/>
        <v>17000</v>
      </c>
      <c r="F144" s="131">
        <v>0</v>
      </c>
      <c r="G144" s="131">
        <v>0</v>
      </c>
      <c r="H144" s="237">
        <f t="shared" si="27"/>
        <v>17000</v>
      </c>
      <c r="I144" s="238"/>
    </row>
    <row r="145" spans="1:9" s="5" customFormat="1" ht="9" customHeight="1">
      <c r="A145" s="132" t="s">
        <v>383</v>
      </c>
      <c r="B145" s="7"/>
      <c r="C145" s="131">
        <v>0</v>
      </c>
      <c r="D145" s="131">
        <v>780000</v>
      </c>
      <c r="E145" s="131">
        <f t="shared" si="28"/>
        <v>780000</v>
      </c>
      <c r="F145" s="131">
        <v>0</v>
      </c>
      <c r="G145" s="131">
        <v>0</v>
      </c>
      <c r="H145" s="237">
        <f t="shared" si="27"/>
        <v>780000</v>
      </c>
      <c r="I145" s="238"/>
    </row>
    <row r="146" spans="1:9" s="5" customFormat="1" ht="9" customHeight="1">
      <c r="A146" s="132" t="s">
        <v>384</v>
      </c>
      <c r="B146" s="7"/>
      <c r="C146" s="131">
        <v>0</v>
      </c>
      <c r="D146" s="131">
        <v>0</v>
      </c>
      <c r="E146" s="131">
        <f t="shared" si="28"/>
        <v>0</v>
      </c>
      <c r="F146" s="131">
        <v>0</v>
      </c>
      <c r="G146" s="131">
        <v>0</v>
      </c>
      <c r="H146" s="237">
        <f t="shared" si="27"/>
        <v>0</v>
      </c>
      <c r="I146" s="238"/>
    </row>
    <row r="147" spans="1:9" s="5" customFormat="1" ht="9" customHeight="1">
      <c r="A147" s="132" t="s">
        <v>385</v>
      </c>
      <c r="B147" s="7"/>
      <c r="C147" s="131">
        <v>0</v>
      </c>
      <c r="D147" s="131">
        <v>2461000</v>
      </c>
      <c r="E147" s="131">
        <f t="shared" si="28"/>
        <v>2461000</v>
      </c>
      <c r="F147" s="131">
        <v>0</v>
      </c>
      <c r="G147" s="131">
        <v>0</v>
      </c>
      <c r="H147" s="237">
        <f t="shared" si="27"/>
        <v>2461000</v>
      </c>
      <c r="I147" s="238"/>
    </row>
    <row r="148" spans="1:9" s="5" customFormat="1" ht="9" customHeight="1">
      <c r="A148" s="132" t="s">
        <v>386</v>
      </c>
      <c r="B148" s="7"/>
      <c r="C148" s="131">
        <v>0</v>
      </c>
      <c r="D148" s="131">
        <v>0</v>
      </c>
      <c r="E148" s="131">
        <f t="shared" si="28"/>
        <v>0</v>
      </c>
      <c r="F148" s="131">
        <v>0</v>
      </c>
      <c r="G148" s="131">
        <v>0</v>
      </c>
      <c r="H148" s="237">
        <f t="shared" si="27"/>
        <v>0</v>
      </c>
      <c r="I148" s="238"/>
    </row>
    <row r="149" spans="1:9" s="5" customFormat="1" ht="9" customHeight="1">
      <c r="A149" s="132" t="s">
        <v>387</v>
      </c>
      <c r="B149" s="7"/>
      <c r="C149" s="131">
        <v>0</v>
      </c>
      <c r="D149" s="131">
        <v>0</v>
      </c>
      <c r="E149" s="131">
        <f t="shared" si="28"/>
        <v>0</v>
      </c>
      <c r="F149" s="131">
        <v>0</v>
      </c>
      <c r="G149" s="131">
        <v>0</v>
      </c>
      <c r="H149" s="237">
        <f t="shared" si="27"/>
        <v>0</v>
      </c>
      <c r="I149" s="238"/>
    </row>
    <row r="150" spans="1:9" s="5" customFormat="1" ht="9" customHeight="1">
      <c r="A150" s="132" t="s">
        <v>388</v>
      </c>
      <c r="B150" s="7"/>
      <c r="C150" s="131">
        <v>13650000</v>
      </c>
      <c r="D150" s="131">
        <v>-12239100</v>
      </c>
      <c r="E150" s="131">
        <f t="shared" si="28"/>
        <v>1410900</v>
      </c>
      <c r="F150" s="131">
        <v>1215900</v>
      </c>
      <c r="G150" s="131">
        <v>1215900</v>
      </c>
      <c r="H150" s="237">
        <f t="shared" si="27"/>
        <v>195000</v>
      </c>
      <c r="I150" s="238"/>
    </row>
    <row r="151" spans="1:9" s="5" customFormat="1" ht="1.5" customHeight="1">
      <c r="A151" s="107"/>
      <c r="B151" s="7"/>
      <c r="C151" s="7"/>
      <c r="D151" s="7"/>
      <c r="E151" s="131">
        <f t="shared" si="28"/>
        <v>0</v>
      </c>
      <c r="F151" s="7"/>
      <c r="G151" s="7"/>
      <c r="I151" s="7"/>
    </row>
    <row r="152" spans="1:9" s="5" customFormat="1" ht="9" customHeight="1">
      <c r="A152" s="130" t="s">
        <v>389</v>
      </c>
      <c r="B152" s="7"/>
      <c r="C152" s="131">
        <f>SUM(C153:C155)</f>
        <v>448316670</v>
      </c>
      <c r="D152" s="131">
        <f aca="true" t="shared" si="29" ref="D152:I152">SUM(D153:D155)</f>
        <v>528515371.67</v>
      </c>
      <c r="E152" s="131">
        <f t="shared" si="29"/>
        <v>976832041.6700001</v>
      </c>
      <c r="F152" s="131">
        <f t="shared" si="29"/>
        <v>450196894.31</v>
      </c>
      <c r="G152" s="131">
        <f t="shared" si="29"/>
        <v>450196894.31</v>
      </c>
      <c r="H152" s="237">
        <f t="shared" si="29"/>
        <v>526635147.36</v>
      </c>
      <c r="I152" s="238">
        <f t="shared" si="29"/>
        <v>0</v>
      </c>
    </row>
    <row r="153" spans="1:9" s="5" customFormat="1" ht="9" customHeight="1">
      <c r="A153" s="132" t="s">
        <v>390</v>
      </c>
      <c r="B153" s="7"/>
      <c r="C153" s="131">
        <v>448316670</v>
      </c>
      <c r="D153" s="131">
        <v>508869071.22</v>
      </c>
      <c r="E153" s="131">
        <f>SUM(C153:D153)</f>
        <v>957185741.22</v>
      </c>
      <c r="F153" s="131">
        <v>447771490.85</v>
      </c>
      <c r="G153" s="131">
        <v>447771490.85</v>
      </c>
      <c r="H153" s="237">
        <f>+E153-F153</f>
        <v>509414250.37</v>
      </c>
      <c r="I153" s="238"/>
    </row>
    <row r="154" spans="1:9" s="5" customFormat="1" ht="9" customHeight="1">
      <c r="A154" s="132" t="s">
        <v>391</v>
      </c>
      <c r="B154" s="7"/>
      <c r="C154" s="131">
        <v>0</v>
      </c>
      <c r="D154" s="131">
        <v>19646300.45</v>
      </c>
      <c r="E154" s="131">
        <f>SUM(C154:D154)</f>
        <v>19646300.45</v>
      </c>
      <c r="F154" s="131">
        <v>2425403.46</v>
      </c>
      <c r="G154" s="131">
        <v>2425403.46</v>
      </c>
      <c r="H154" s="237">
        <f>+E154-F154</f>
        <v>17220896.99</v>
      </c>
      <c r="I154" s="238"/>
    </row>
    <row r="155" spans="1:9" s="5" customFormat="1" ht="9" customHeight="1">
      <c r="A155" s="132" t="s">
        <v>392</v>
      </c>
      <c r="B155" s="7"/>
      <c r="C155" s="131">
        <v>0</v>
      </c>
      <c r="D155" s="131">
        <v>0</v>
      </c>
      <c r="E155" s="131">
        <f>SUM(C155:D155)</f>
        <v>0</v>
      </c>
      <c r="F155" s="131">
        <v>0</v>
      </c>
      <c r="G155" s="131">
        <v>0</v>
      </c>
      <c r="H155" s="237">
        <f>+E155-F155</f>
        <v>0</v>
      </c>
      <c r="I155" s="238"/>
    </row>
    <row r="156" spans="1:9" s="5" customFormat="1" ht="2.25" customHeight="1">
      <c r="A156" s="107"/>
      <c r="B156" s="7"/>
      <c r="C156" s="7"/>
      <c r="D156" s="7"/>
      <c r="E156" s="7"/>
      <c r="F156" s="7"/>
      <c r="G156" s="7"/>
      <c r="I156" s="7"/>
    </row>
    <row r="157" spans="1:9" s="5" customFormat="1" ht="9" customHeight="1">
      <c r="A157" s="134" t="s">
        <v>393</v>
      </c>
      <c r="B157" s="7"/>
      <c r="C157" s="131">
        <f aca="true" t="shared" si="30" ref="C157:I157">SUM(C158:C165)</f>
        <v>0</v>
      </c>
      <c r="D157" s="131">
        <f t="shared" si="30"/>
        <v>0</v>
      </c>
      <c r="E157" s="131">
        <f t="shared" si="30"/>
        <v>0</v>
      </c>
      <c r="F157" s="131">
        <f t="shared" si="30"/>
        <v>0</v>
      </c>
      <c r="G157" s="131">
        <f t="shared" si="30"/>
        <v>0</v>
      </c>
      <c r="H157" s="237">
        <f t="shared" si="30"/>
        <v>0</v>
      </c>
      <c r="I157" s="238">
        <f t="shared" si="30"/>
        <v>0</v>
      </c>
    </row>
    <row r="158" spans="1:9" s="5" customFormat="1" ht="9" customHeight="1">
      <c r="A158" s="132" t="s">
        <v>394</v>
      </c>
      <c r="B158" s="7"/>
      <c r="C158" s="131">
        <v>0</v>
      </c>
      <c r="D158" s="131">
        <v>0</v>
      </c>
      <c r="E158" s="131">
        <f>SUM(C158:D158)</f>
        <v>0</v>
      </c>
      <c r="F158" s="131">
        <v>0</v>
      </c>
      <c r="G158" s="131">
        <v>0</v>
      </c>
      <c r="H158" s="237">
        <f aca="true" t="shared" si="31" ref="H158:H165">+E158-F158</f>
        <v>0</v>
      </c>
      <c r="I158" s="238"/>
    </row>
    <row r="159" spans="1:9" s="5" customFormat="1" ht="9" customHeight="1">
      <c r="A159" s="132" t="s">
        <v>395</v>
      </c>
      <c r="B159" s="7"/>
      <c r="C159" s="131">
        <v>0</v>
      </c>
      <c r="D159" s="131">
        <v>0</v>
      </c>
      <c r="E159" s="131">
        <f>SUM(C159:D159)</f>
        <v>0</v>
      </c>
      <c r="F159" s="131">
        <v>0</v>
      </c>
      <c r="G159" s="131">
        <v>0</v>
      </c>
      <c r="H159" s="237">
        <f t="shared" si="31"/>
        <v>0</v>
      </c>
      <c r="I159" s="238"/>
    </row>
    <row r="160" spans="1:9" s="5" customFormat="1" ht="9" customHeight="1">
      <c r="A160" s="132" t="s">
        <v>396</v>
      </c>
      <c r="B160" s="7"/>
      <c r="C160" s="131">
        <v>0</v>
      </c>
      <c r="D160" s="131">
        <v>0</v>
      </c>
      <c r="E160" s="131">
        <f>SUM(C160:D160)</f>
        <v>0</v>
      </c>
      <c r="F160" s="131">
        <v>0</v>
      </c>
      <c r="G160" s="131">
        <v>0</v>
      </c>
      <c r="H160" s="237">
        <f t="shared" si="31"/>
        <v>0</v>
      </c>
      <c r="I160" s="238"/>
    </row>
    <row r="161" spans="1:9" s="5" customFormat="1" ht="9" customHeight="1">
      <c r="A161" s="132" t="s">
        <v>397</v>
      </c>
      <c r="B161" s="7"/>
      <c r="C161" s="131">
        <v>0</v>
      </c>
      <c r="D161" s="131">
        <v>0</v>
      </c>
      <c r="E161" s="131">
        <f>SUM(C161:D161)</f>
        <v>0</v>
      </c>
      <c r="F161" s="131">
        <v>0</v>
      </c>
      <c r="G161" s="131">
        <v>0</v>
      </c>
      <c r="H161" s="237">
        <f t="shared" si="31"/>
        <v>0</v>
      </c>
      <c r="I161" s="238"/>
    </row>
    <row r="162" spans="1:9" s="5" customFormat="1" ht="9" customHeight="1">
      <c r="A162" s="258" t="s">
        <v>398</v>
      </c>
      <c r="B162" s="7"/>
      <c r="C162" s="254">
        <v>0</v>
      </c>
      <c r="D162" s="254">
        <v>0</v>
      </c>
      <c r="E162" s="254">
        <f>SUM(C162:D163)</f>
        <v>0</v>
      </c>
      <c r="F162" s="254">
        <v>0</v>
      </c>
      <c r="G162" s="254">
        <v>0</v>
      </c>
      <c r="H162" s="255">
        <f t="shared" si="31"/>
        <v>0</v>
      </c>
      <c r="I162" s="256"/>
    </row>
    <row r="163" spans="1:9" s="5" customFormat="1" ht="9" customHeight="1">
      <c r="A163" s="258"/>
      <c r="B163" s="7"/>
      <c r="C163" s="254"/>
      <c r="D163" s="254"/>
      <c r="E163" s="254"/>
      <c r="F163" s="254"/>
      <c r="G163" s="254"/>
      <c r="H163" s="255"/>
      <c r="I163" s="256"/>
    </row>
    <row r="164" spans="1:9" s="5" customFormat="1" ht="9" customHeight="1">
      <c r="A164" s="132" t="s">
        <v>399</v>
      </c>
      <c r="B164" s="7"/>
      <c r="C164" s="131">
        <v>0</v>
      </c>
      <c r="D164" s="131">
        <v>0</v>
      </c>
      <c r="E164" s="131">
        <f>SUM(C164:D164)</f>
        <v>0</v>
      </c>
      <c r="F164" s="131">
        <v>0</v>
      </c>
      <c r="G164" s="131">
        <v>0</v>
      </c>
      <c r="H164" s="237">
        <f t="shared" si="31"/>
        <v>0</v>
      </c>
      <c r="I164" s="238"/>
    </row>
    <row r="165" spans="1:9" s="5" customFormat="1" ht="9" customHeight="1">
      <c r="A165" s="132" t="s">
        <v>400</v>
      </c>
      <c r="B165" s="7"/>
      <c r="C165" s="133">
        <v>0</v>
      </c>
      <c r="D165" s="133">
        <v>0</v>
      </c>
      <c r="E165" s="133">
        <f>SUM(C165:D165)</f>
        <v>0</v>
      </c>
      <c r="F165" s="133">
        <v>0</v>
      </c>
      <c r="G165" s="133">
        <v>0</v>
      </c>
      <c r="H165" s="237">
        <f t="shared" si="31"/>
        <v>0</v>
      </c>
      <c r="I165" s="238"/>
    </row>
    <row r="166" spans="1:9" s="5" customFormat="1" ht="1.5" customHeight="1">
      <c r="A166" s="107"/>
      <c r="B166" s="7"/>
      <c r="C166" s="7"/>
      <c r="D166" s="7"/>
      <c r="E166" s="7"/>
      <c r="F166" s="7"/>
      <c r="G166" s="7"/>
      <c r="I166" s="7"/>
    </row>
    <row r="167" spans="1:9" s="5" customFormat="1" ht="9" customHeight="1">
      <c r="A167" s="130" t="s">
        <v>401</v>
      </c>
      <c r="B167" s="7"/>
      <c r="C167" s="131">
        <f aca="true" t="shared" si="32" ref="C167:I167">SUM(C168:C170)</f>
        <v>2337483715</v>
      </c>
      <c r="D167" s="131">
        <f t="shared" si="32"/>
        <v>27131943</v>
      </c>
      <c r="E167" s="131">
        <f t="shared" si="32"/>
        <v>2364615658</v>
      </c>
      <c r="F167" s="131">
        <f t="shared" si="32"/>
        <v>1959237776.95</v>
      </c>
      <c r="G167" s="131">
        <f t="shared" si="32"/>
        <v>1959237776.95</v>
      </c>
      <c r="H167" s="237">
        <f t="shared" si="32"/>
        <v>405377881.04999995</v>
      </c>
      <c r="I167" s="238">
        <f t="shared" si="32"/>
        <v>0</v>
      </c>
    </row>
    <row r="168" spans="1:9" s="5" customFormat="1" ht="9" customHeight="1">
      <c r="A168" s="132" t="s">
        <v>402</v>
      </c>
      <c r="B168" s="7"/>
      <c r="C168" s="131">
        <v>0</v>
      </c>
      <c r="D168" s="131">
        <v>0</v>
      </c>
      <c r="E168" s="131">
        <f>SUM(C168:D168)</f>
        <v>0</v>
      </c>
      <c r="F168" s="131">
        <v>0</v>
      </c>
      <c r="G168" s="131">
        <v>0</v>
      </c>
      <c r="H168" s="237">
        <f>+E168-F168</f>
        <v>0</v>
      </c>
      <c r="I168" s="238"/>
    </row>
    <row r="169" spans="1:9" s="5" customFormat="1" ht="9" customHeight="1">
      <c r="A169" s="132" t="s">
        <v>403</v>
      </c>
      <c r="B169" s="7"/>
      <c r="C169" s="131">
        <v>2337483715</v>
      </c>
      <c r="D169" s="131">
        <v>0</v>
      </c>
      <c r="E169" s="131">
        <f>SUM(C169:D169)</f>
        <v>2337483715</v>
      </c>
      <c r="F169" s="131">
        <v>1932105833.95</v>
      </c>
      <c r="G169" s="131">
        <v>1932105833.95</v>
      </c>
      <c r="H169" s="237">
        <f>+E169-F169</f>
        <v>405377881.04999995</v>
      </c>
      <c r="I169" s="238"/>
    </row>
    <row r="170" spans="1:9" s="5" customFormat="1" ht="9" customHeight="1">
      <c r="A170" s="132" t="s">
        <v>404</v>
      </c>
      <c r="B170" s="7"/>
      <c r="C170" s="131">
        <v>0</v>
      </c>
      <c r="D170" s="131">
        <v>27131943</v>
      </c>
      <c r="E170" s="131">
        <f>SUM(C170:D170)</f>
        <v>27131943</v>
      </c>
      <c r="F170" s="131">
        <v>27131943</v>
      </c>
      <c r="G170" s="131">
        <v>27131943</v>
      </c>
      <c r="H170" s="237">
        <f>+E170-F170</f>
        <v>0</v>
      </c>
      <c r="I170" s="238"/>
    </row>
    <row r="171" spans="1:9" s="5" customFormat="1" ht="1.5" customHeight="1">
      <c r="A171" s="107"/>
      <c r="B171" s="7"/>
      <c r="C171" s="7"/>
      <c r="D171" s="7"/>
      <c r="E171" s="7"/>
      <c r="F171" s="7"/>
      <c r="G171" s="7"/>
      <c r="I171" s="7"/>
    </row>
    <row r="172" spans="1:9" s="5" customFormat="1" ht="9" customHeight="1">
      <c r="A172" s="130" t="s">
        <v>405</v>
      </c>
      <c r="B172" s="7"/>
      <c r="C172" s="131">
        <f aca="true" t="shared" si="33" ref="C172:I172">SUM(C173:C179)</f>
        <v>126036500</v>
      </c>
      <c r="D172" s="131">
        <f t="shared" si="33"/>
        <v>11280000</v>
      </c>
      <c r="E172" s="131">
        <f t="shared" si="33"/>
        <v>137316500</v>
      </c>
      <c r="F172" s="131">
        <f>SUM(F173:F179)</f>
        <v>86084269.58</v>
      </c>
      <c r="G172" s="131">
        <f>SUM(G173:G179)</f>
        <v>86084269.58</v>
      </c>
      <c r="H172" s="261">
        <f t="shared" si="33"/>
        <v>51232230.42</v>
      </c>
      <c r="I172" s="238">
        <f t="shared" si="33"/>
        <v>0</v>
      </c>
    </row>
    <row r="173" spans="1:9" s="5" customFormat="1" ht="9" customHeight="1">
      <c r="A173" s="132" t="s">
        <v>406</v>
      </c>
      <c r="B173" s="7"/>
      <c r="C173" s="136">
        <v>95935238</v>
      </c>
      <c r="D173" s="131">
        <v>0</v>
      </c>
      <c r="E173" s="131">
        <f aca="true" t="shared" si="34" ref="E173:E179">SUM(C173:D173)</f>
        <v>95935238</v>
      </c>
      <c r="F173" s="131">
        <v>59102188</v>
      </c>
      <c r="G173" s="131">
        <v>59102188</v>
      </c>
      <c r="H173" s="237">
        <f aca="true" t="shared" si="35" ref="H173:H179">+E173-F173</f>
        <v>36833050</v>
      </c>
      <c r="I173" s="238"/>
    </row>
    <row r="174" spans="1:9" s="5" customFormat="1" ht="9" customHeight="1">
      <c r="A174" s="132" t="s">
        <v>407</v>
      </c>
      <c r="B174" s="7"/>
      <c r="C174" s="136">
        <v>30101262</v>
      </c>
      <c r="D174" s="131">
        <v>11280000</v>
      </c>
      <c r="E174" s="131">
        <f t="shared" si="34"/>
        <v>41381262</v>
      </c>
      <c r="F174" s="131">
        <v>26982081.58</v>
      </c>
      <c r="G174" s="131">
        <v>26982081.58</v>
      </c>
      <c r="H174" s="237">
        <f t="shared" si="35"/>
        <v>14399180.420000002</v>
      </c>
      <c r="I174" s="238"/>
    </row>
    <row r="175" spans="1:9" s="5" customFormat="1" ht="9" customHeight="1">
      <c r="A175" s="132" t="s">
        <v>408</v>
      </c>
      <c r="B175" s="7"/>
      <c r="C175" s="136">
        <v>0</v>
      </c>
      <c r="D175" s="131">
        <v>0</v>
      </c>
      <c r="E175" s="131">
        <f t="shared" si="34"/>
        <v>0</v>
      </c>
      <c r="F175" s="131">
        <v>0</v>
      </c>
      <c r="G175" s="131">
        <v>0</v>
      </c>
      <c r="H175" s="237">
        <f t="shared" si="35"/>
        <v>0</v>
      </c>
      <c r="I175" s="238"/>
    </row>
    <row r="176" spans="1:9" s="5" customFormat="1" ht="9" customHeight="1">
      <c r="A176" s="132" t="s">
        <v>409</v>
      </c>
      <c r="B176" s="7"/>
      <c r="C176" s="136">
        <v>0</v>
      </c>
      <c r="D176" s="131">
        <v>0</v>
      </c>
      <c r="E176" s="131">
        <f t="shared" si="34"/>
        <v>0</v>
      </c>
      <c r="F176" s="131">
        <v>0</v>
      </c>
      <c r="G176" s="131">
        <v>0</v>
      </c>
      <c r="H176" s="237">
        <f t="shared" si="35"/>
        <v>0</v>
      </c>
      <c r="I176" s="238"/>
    </row>
    <row r="177" spans="1:9" s="5" customFormat="1" ht="9" customHeight="1">
      <c r="A177" s="132" t="s">
        <v>410</v>
      </c>
      <c r="B177" s="7"/>
      <c r="C177" s="136">
        <v>0</v>
      </c>
      <c r="D177" s="131">
        <v>0</v>
      </c>
      <c r="E177" s="131">
        <f t="shared" si="34"/>
        <v>0</v>
      </c>
      <c r="F177" s="131">
        <v>0</v>
      </c>
      <c r="G177" s="131">
        <v>0</v>
      </c>
      <c r="H177" s="237">
        <f t="shared" si="35"/>
        <v>0</v>
      </c>
      <c r="I177" s="238"/>
    </row>
    <row r="178" spans="1:9" s="5" customFormat="1" ht="9" customHeight="1">
      <c r="A178" s="132" t="s">
        <v>411</v>
      </c>
      <c r="B178" s="7"/>
      <c r="C178" s="136">
        <v>0</v>
      </c>
      <c r="D178" s="131">
        <v>0</v>
      </c>
      <c r="E178" s="131">
        <f t="shared" si="34"/>
        <v>0</v>
      </c>
      <c r="F178" s="131">
        <v>0</v>
      </c>
      <c r="G178" s="131">
        <v>0</v>
      </c>
      <c r="H178" s="237">
        <f t="shared" si="35"/>
        <v>0</v>
      </c>
      <c r="I178" s="238"/>
    </row>
    <row r="179" spans="1:9" s="5" customFormat="1" ht="9" customHeight="1">
      <c r="A179" s="132" t="s">
        <v>412</v>
      </c>
      <c r="B179" s="7"/>
      <c r="C179" s="136">
        <v>0</v>
      </c>
      <c r="D179" s="131">
        <v>0</v>
      </c>
      <c r="E179" s="131">
        <f t="shared" si="34"/>
        <v>0</v>
      </c>
      <c r="F179" s="131">
        <v>0</v>
      </c>
      <c r="G179" s="131">
        <v>0</v>
      </c>
      <c r="H179" s="237">
        <f t="shared" si="35"/>
        <v>0</v>
      </c>
      <c r="I179" s="238"/>
    </row>
    <row r="180" spans="1:9" ht="2.25" customHeight="1">
      <c r="A180" s="10"/>
      <c r="B180" s="3"/>
      <c r="C180" s="3"/>
      <c r="D180" s="3"/>
      <c r="E180" s="3"/>
      <c r="F180" s="3"/>
      <c r="G180" s="3"/>
      <c r="I180" s="3"/>
    </row>
    <row r="181" spans="1:9" ht="1.5" customHeight="1">
      <c r="A181" s="10"/>
      <c r="B181" s="3"/>
      <c r="C181" s="3"/>
      <c r="D181" s="3"/>
      <c r="E181" s="3"/>
      <c r="F181" s="3"/>
      <c r="G181" s="3"/>
      <c r="I181" s="3"/>
    </row>
    <row r="182" spans="1:9" ht="9" customHeight="1">
      <c r="A182" s="128" t="s">
        <v>414</v>
      </c>
      <c r="B182" s="3"/>
      <c r="C182" s="129">
        <f aca="true" t="shared" si="36" ref="C182:I182">+C10+C96</f>
        <v>28226585829</v>
      </c>
      <c r="D182" s="129">
        <f t="shared" si="36"/>
        <v>3710839389.4800005</v>
      </c>
      <c r="E182" s="129">
        <f t="shared" si="36"/>
        <v>31937425218.479996</v>
      </c>
      <c r="F182" s="129">
        <f t="shared" si="36"/>
        <v>24010402059.73</v>
      </c>
      <c r="G182" s="129">
        <f t="shared" si="36"/>
        <v>23553409903.64</v>
      </c>
      <c r="H182" s="235">
        <f t="shared" si="36"/>
        <v>7927023158.75</v>
      </c>
      <c r="I182" s="236">
        <f t="shared" si="36"/>
        <v>0</v>
      </c>
    </row>
    <row r="183" spans="1:9" ht="3.75" customHeight="1">
      <c r="A183" s="14"/>
      <c r="B183" s="15"/>
      <c r="C183" s="15"/>
      <c r="D183" s="15"/>
      <c r="E183" s="15"/>
      <c r="F183" s="15"/>
      <c r="G183" s="15"/>
      <c r="H183" s="17"/>
      <c r="I183" s="15"/>
    </row>
    <row r="184" ht="3.75" customHeight="1"/>
  </sheetData>
  <mergeCells count="181">
    <mergeCell ref="H176:I176"/>
    <mergeCell ref="H177:I177"/>
    <mergeCell ref="H178:I178"/>
    <mergeCell ref="H179:I179"/>
    <mergeCell ref="H182:I182"/>
    <mergeCell ref="H169:I169"/>
    <mergeCell ref="H170:I170"/>
    <mergeCell ref="H172:I172"/>
    <mergeCell ref="H173:I173"/>
    <mergeCell ref="H174:I174"/>
    <mergeCell ref="H175:I175"/>
    <mergeCell ref="H164:I164"/>
    <mergeCell ref="H165:I165"/>
    <mergeCell ref="H167:I167"/>
    <mergeCell ref="H168:I168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G162:G163"/>
    <mergeCell ref="H162:I163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20:I120"/>
    <mergeCell ref="H121:I121"/>
    <mergeCell ref="H122:I122"/>
    <mergeCell ref="H123:I123"/>
    <mergeCell ref="H124:I124"/>
    <mergeCell ref="H125:I125"/>
    <mergeCell ref="H113:I113"/>
    <mergeCell ref="H114:I114"/>
    <mergeCell ref="H115:I115"/>
    <mergeCell ref="H116:I116"/>
    <mergeCell ref="H118:I118"/>
    <mergeCell ref="H119:I119"/>
    <mergeCell ref="H107:I107"/>
    <mergeCell ref="H108:I108"/>
    <mergeCell ref="H109:I109"/>
    <mergeCell ref="H110:I110"/>
    <mergeCell ref="H111:I111"/>
    <mergeCell ref="H112:I112"/>
    <mergeCell ref="H100:I100"/>
    <mergeCell ref="H101:I101"/>
    <mergeCell ref="H102:I102"/>
    <mergeCell ref="H103:I103"/>
    <mergeCell ref="H104:I104"/>
    <mergeCell ref="H105:I105"/>
    <mergeCell ref="H91:I91"/>
    <mergeCell ref="H92:I92"/>
    <mergeCell ref="H93:I93"/>
    <mergeCell ref="H96:I96"/>
    <mergeCell ref="H98:I98"/>
    <mergeCell ref="H99:I99"/>
    <mergeCell ref="H84:I84"/>
    <mergeCell ref="H86:I86"/>
    <mergeCell ref="H87:I87"/>
    <mergeCell ref="H88:I88"/>
    <mergeCell ref="H89:I89"/>
    <mergeCell ref="H90:I90"/>
    <mergeCell ref="H76:I77"/>
    <mergeCell ref="H78:I78"/>
    <mergeCell ref="H79:I79"/>
    <mergeCell ref="H81:I81"/>
    <mergeCell ref="H82:I82"/>
    <mergeCell ref="H83:I83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G43:G44"/>
    <mergeCell ref="H43:I44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4D5F-2FA7-47E6-9864-8E0F071C8B8A}">
  <sheetPr>
    <outlinePr summaryBelow="0"/>
    <pageSetUpPr fitToPage="1"/>
  </sheetPr>
  <dimension ref="A1:I61"/>
  <sheetViews>
    <sheetView showGridLines="0" view="pageBreakPreview" zoomScaleSheetLayoutView="100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  <col min="257" max="257" width="39.28125" style="0" customWidth="1"/>
    <col min="258" max="258" width="0.13671875" style="0" customWidth="1"/>
    <col min="259" max="259" width="13.421875" style="0" customWidth="1"/>
    <col min="260" max="260" width="11.57421875" style="0" customWidth="1"/>
    <col min="261" max="261" width="13.421875" style="0" customWidth="1"/>
    <col min="262" max="262" width="13.00390625" style="0" customWidth="1"/>
    <col min="263" max="263" width="13.140625" style="0" customWidth="1"/>
    <col min="264" max="264" width="7.57421875" style="0" customWidth="1"/>
    <col min="265" max="265" width="5.7109375" style="0" customWidth="1"/>
    <col min="513" max="513" width="39.28125" style="0" customWidth="1"/>
    <col min="514" max="514" width="0.13671875" style="0" customWidth="1"/>
    <col min="515" max="515" width="13.421875" style="0" customWidth="1"/>
    <col min="516" max="516" width="11.57421875" style="0" customWidth="1"/>
    <col min="517" max="517" width="13.421875" style="0" customWidth="1"/>
    <col min="518" max="518" width="13.00390625" style="0" customWidth="1"/>
    <col min="519" max="519" width="13.140625" style="0" customWidth="1"/>
    <col min="520" max="520" width="7.57421875" style="0" customWidth="1"/>
    <col min="521" max="521" width="5.7109375" style="0" customWidth="1"/>
    <col min="769" max="769" width="39.28125" style="0" customWidth="1"/>
    <col min="770" max="770" width="0.13671875" style="0" customWidth="1"/>
    <col min="771" max="771" width="13.421875" style="0" customWidth="1"/>
    <col min="772" max="772" width="11.57421875" style="0" customWidth="1"/>
    <col min="773" max="773" width="13.421875" style="0" customWidth="1"/>
    <col min="774" max="774" width="13.00390625" style="0" customWidth="1"/>
    <col min="775" max="775" width="13.140625" style="0" customWidth="1"/>
    <col min="776" max="776" width="7.57421875" style="0" customWidth="1"/>
    <col min="777" max="777" width="5.7109375" style="0" customWidth="1"/>
    <col min="1025" max="1025" width="39.28125" style="0" customWidth="1"/>
    <col min="1026" max="1026" width="0.13671875" style="0" customWidth="1"/>
    <col min="1027" max="1027" width="13.421875" style="0" customWidth="1"/>
    <col min="1028" max="1028" width="11.57421875" style="0" customWidth="1"/>
    <col min="1029" max="1029" width="13.421875" style="0" customWidth="1"/>
    <col min="1030" max="1030" width="13.00390625" style="0" customWidth="1"/>
    <col min="1031" max="1031" width="13.140625" style="0" customWidth="1"/>
    <col min="1032" max="1032" width="7.57421875" style="0" customWidth="1"/>
    <col min="1033" max="1033" width="5.7109375" style="0" customWidth="1"/>
    <col min="1281" max="1281" width="39.28125" style="0" customWidth="1"/>
    <col min="1282" max="1282" width="0.13671875" style="0" customWidth="1"/>
    <col min="1283" max="1283" width="13.421875" style="0" customWidth="1"/>
    <col min="1284" max="1284" width="11.57421875" style="0" customWidth="1"/>
    <col min="1285" max="1285" width="13.421875" style="0" customWidth="1"/>
    <col min="1286" max="1286" width="13.00390625" style="0" customWidth="1"/>
    <col min="1287" max="1287" width="13.140625" style="0" customWidth="1"/>
    <col min="1288" max="1288" width="7.57421875" style="0" customWidth="1"/>
    <col min="1289" max="1289" width="5.7109375" style="0" customWidth="1"/>
    <col min="1537" max="1537" width="39.28125" style="0" customWidth="1"/>
    <col min="1538" max="1538" width="0.13671875" style="0" customWidth="1"/>
    <col min="1539" max="1539" width="13.421875" style="0" customWidth="1"/>
    <col min="1540" max="1540" width="11.57421875" style="0" customWidth="1"/>
    <col min="1541" max="1541" width="13.421875" style="0" customWidth="1"/>
    <col min="1542" max="1542" width="13.00390625" style="0" customWidth="1"/>
    <col min="1543" max="1543" width="13.140625" style="0" customWidth="1"/>
    <col min="1544" max="1544" width="7.57421875" style="0" customWidth="1"/>
    <col min="1545" max="1545" width="5.7109375" style="0" customWidth="1"/>
    <col min="1793" max="1793" width="39.28125" style="0" customWidth="1"/>
    <col min="1794" max="1794" width="0.13671875" style="0" customWidth="1"/>
    <col min="1795" max="1795" width="13.421875" style="0" customWidth="1"/>
    <col min="1796" max="1796" width="11.57421875" style="0" customWidth="1"/>
    <col min="1797" max="1797" width="13.421875" style="0" customWidth="1"/>
    <col min="1798" max="1798" width="13.00390625" style="0" customWidth="1"/>
    <col min="1799" max="1799" width="13.140625" style="0" customWidth="1"/>
    <col min="1800" max="1800" width="7.57421875" style="0" customWidth="1"/>
    <col min="1801" max="1801" width="5.7109375" style="0" customWidth="1"/>
    <col min="2049" max="2049" width="39.28125" style="0" customWidth="1"/>
    <col min="2050" max="2050" width="0.13671875" style="0" customWidth="1"/>
    <col min="2051" max="2051" width="13.421875" style="0" customWidth="1"/>
    <col min="2052" max="2052" width="11.57421875" style="0" customWidth="1"/>
    <col min="2053" max="2053" width="13.421875" style="0" customWidth="1"/>
    <col min="2054" max="2054" width="13.00390625" style="0" customWidth="1"/>
    <col min="2055" max="2055" width="13.140625" style="0" customWidth="1"/>
    <col min="2056" max="2056" width="7.57421875" style="0" customWidth="1"/>
    <col min="2057" max="2057" width="5.7109375" style="0" customWidth="1"/>
    <col min="2305" max="2305" width="39.28125" style="0" customWidth="1"/>
    <col min="2306" max="2306" width="0.13671875" style="0" customWidth="1"/>
    <col min="2307" max="2307" width="13.421875" style="0" customWidth="1"/>
    <col min="2308" max="2308" width="11.57421875" style="0" customWidth="1"/>
    <col min="2309" max="2309" width="13.421875" style="0" customWidth="1"/>
    <col min="2310" max="2310" width="13.00390625" style="0" customWidth="1"/>
    <col min="2311" max="2311" width="13.140625" style="0" customWidth="1"/>
    <col min="2312" max="2312" width="7.57421875" style="0" customWidth="1"/>
    <col min="2313" max="2313" width="5.7109375" style="0" customWidth="1"/>
    <col min="2561" max="2561" width="39.28125" style="0" customWidth="1"/>
    <col min="2562" max="2562" width="0.13671875" style="0" customWidth="1"/>
    <col min="2563" max="2563" width="13.421875" style="0" customWidth="1"/>
    <col min="2564" max="2564" width="11.57421875" style="0" customWidth="1"/>
    <col min="2565" max="2565" width="13.421875" style="0" customWidth="1"/>
    <col min="2566" max="2566" width="13.00390625" style="0" customWidth="1"/>
    <col min="2567" max="2567" width="13.140625" style="0" customWidth="1"/>
    <col min="2568" max="2568" width="7.57421875" style="0" customWidth="1"/>
    <col min="2569" max="2569" width="5.7109375" style="0" customWidth="1"/>
    <col min="2817" max="2817" width="39.28125" style="0" customWidth="1"/>
    <col min="2818" max="2818" width="0.13671875" style="0" customWidth="1"/>
    <col min="2819" max="2819" width="13.421875" style="0" customWidth="1"/>
    <col min="2820" max="2820" width="11.57421875" style="0" customWidth="1"/>
    <col min="2821" max="2821" width="13.421875" style="0" customWidth="1"/>
    <col min="2822" max="2822" width="13.00390625" style="0" customWidth="1"/>
    <col min="2823" max="2823" width="13.140625" style="0" customWidth="1"/>
    <col min="2824" max="2824" width="7.57421875" style="0" customWidth="1"/>
    <col min="2825" max="2825" width="5.7109375" style="0" customWidth="1"/>
    <col min="3073" max="3073" width="39.28125" style="0" customWidth="1"/>
    <col min="3074" max="3074" width="0.13671875" style="0" customWidth="1"/>
    <col min="3075" max="3075" width="13.421875" style="0" customWidth="1"/>
    <col min="3076" max="3076" width="11.57421875" style="0" customWidth="1"/>
    <col min="3077" max="3077" width="13.421875" style="0" customWidth="1"/>
    <col min="3078" max="3078" width="13.00390625" style="0" customWidth="1"/>
    <col min="3079" max="3079" width="13.140625" style="0" customWidth="1"/>
    <col min="3080" max="3080" width="7.57421875" style="0" customWidth="1"/>
    <col min="3081" max="3081" width="5.7109375" style="0" customWidth="1"/>
    <col min="3329" max="3329" width="39.28125" style="0" customWidth="1"/>
    <col min="3330" max="3330" width="0.13671875" style="0" customWidth="1"/>
    <col min="3331" max="3331" width="13.421875" style="0" customWidth="1"/>
    <col min="3332" max="3332" width="11.57421875" style="0" customWidth="1"/>
    <col min="3333" max="3333" width="13.421875" style="0" customWidth="1"/>
    <col min="3334" max="3334" width="13.00390625" style="0" customWidth="1"/>
    <col min="3335" max="3335" width="13.140625" style="0" customWidth="1"/>
    <col min="3336" max="3336" width="7.57421875" style="0" customWidth="1"/>
    <col min="3337" max="3337" width="5.7109375" style="0" customWidth="1"/>
    <col min="3585" max="3585" width="39.28125" style="0" customWidth="1"/>
    <col min="3586" max="3586" width="0.13671875" style="0" customWidth="1"/>
    <col min="3587" max="3587" width="13.421875" style="0" customWidth="1"/>
    <col min="3588" max="3588" width="11.57421875" style="0" customWidth="1"/>
    <col min="3589" max="3589" width="13.421875" style="0" customWidth="1"/>
    <col min="3590" max="3590" width="13.00390625" style="0" customWidth="1"/>
    <col min="3591" max="3591" width="13.140625" style="0" customWidth="1"/>
    <col min="3592" max="3592" width="7.57421875" style="0" customWidth="1"/>
    <col min="3593" max="3593" width="5.7109375" style="0" customWidth="1"/>
    <col min="3841" max="3841" width="39.28125" style="0" customWidth="1"/>
    <col min="3842" max="3842" width="0.13671875" style="0" customWidth="1"/>
    <col min="3843" max="3843" width="13.421875" style="0" customWidth="1"/>
    <col min="3844" max="3844" width="11.57421875" style="0" customWidth="1"/>
    <col min="3845" max="3845" width="13.421875" style="0" customWidth="1"/>
    <col min="3846" max="3846" width="13.00390625" style="0" customWidth="1"/>
    <col min="3847" max="3847" width="13.140625" style="0" customWidth="1"/>
    <col min="3848" max="3848" width="7.57421875" style="0" customWidth="1"/>
    <col min="3849" max="3849" width="5.7109375" style="0" customWidth="1"/>
    <col min="4097" max="4097" width="39.28125" style="0" customWidth="1"/>
    <col min="4098" max="4098" width="0.13671875" style="0" customWidth="1"/>
    <col min="4099" max="4099" width="13.421875" style="0" customWidth="1"/>
    <col min="4100" max="4100" width="11.57421875" style="0" customWidth="1"/>
    <col min="4101" max="4101" width="13.421875" style="0" customWidth="1"/>
    <col min="4102" max="4102" width="13.00390625" style="0" customWidth="1"/>
    <col min="4103" max="4103" width="13.140625" style="0" customWidth="1"/>
    <col min="4104" max="4104" width="7.57421875" style="0" customWidth="1"/>
    <col min="4105" max="4105" width="5.7109375" style="0" customWidth="1"/>
    <col min="4353" max="4353" width="39.28125" style="0" customWidth="1"/>
    <col min="4354" max="4354" width="0.13671875" style="0" customWidth="1"/>
    <col min="4355" max="4355" width="13.421875" style="0" customWidth="1"/>
    <col min="4356" max="4356" width="11.57421875" style="0" customWidth="1"/>
    <col min="4357" max="4357" width="13.421875" style="0" customWidth="1"/>
    <col min="4358" max="4358" width="13.00390625" style="0" customWidth="1"/>
    <col min="4359" max="4359" width="13.140625" style="0" customWidth="1"/>
    <col min="4360" max="4360" width="7.57421875" style="0" customWidth="1"/>
    <col min="4361" max="4361" width="5.7109375" style="0" customWidth="1"/>
    <col min="4609" max="4609" width="39.28125" style="0" customWidth="1"/>
    <col min="4610" max="4610" width="0.13671875" style="0" customWidth="1"/>
    <col min="4611" max="4611" width="13.421875" style="0" customWidth="1"/>
    <col min="4612" max="4612" width="11.57421875" style="0" customWidth="1"/>
    <col min="4613" max="4613" width="13.421875" style="0" customWidth="1"/>
    <col min="4614" max="4614" width="13.00390625" style="0" customWidth="1"/>
    <col min="4615" max="4615" width="13.140625" style="0" customWidth="1"/>
    <col min="4616" max="4616" width="7.57421875" style="0" customWidth="1"/>
    <col min="4617" max="4617" width="5.7109375" style="0" customWidth="1"/>
    <col min="4865" max="4865" width="39.28125" style="0" customWidth="1"/>
    <col min="4866" max="4866" width="0.13671875" style="0" customWidth="1"/>
    <col min="4867" max="4867" width="13.421875" style="0" customWidth="1"/>
    <col min="4868" max="4868" width="11.57421875" style="0" customWidth="1"/>
    <col min="4869" max="4869" width="13.421875" style="0" customWidth="1"/>
    <col min="4870" max="4870" width="13.00390625" style="0" customWidth="1"/>
    <col min="4871" max="4871" width="13.140625" style="0" customWidth="1"/>
    <col min="4872" max="4872" width="7.57421875" style="0" customWidth="1"/>
    <col min="4873" max="4873" width="5.7109375" style="0" customWidth="1"/>
    <col min="5121" max="5121" width="39.28125" style="0" customWidth="1"/>
    <col min="5122" max="5122" width="0.13671875" style="0" customWidth="1"/>
    <col min="5123" max="5123" width="13.421875" style="0" customWidth="1"/>
    <col min="5124" max="5124" width="11.57421875" style="0" customWidth="1"/>
    <col min="5125" max="5125" width="13.421875" style="0" customWidth="1"/>
    <col min="5126" max="5126" width="13.00390625" style="0" customWidth="1"/>
    <col min="5127" max="5127" width="13.140625" style="0" customWidth="1"/>
    <col min="5128" max="5128" width="7.57421875" style="0" customWidth="1"/>
    <col min="5129" max="5129" width="5.7109375" style="0" customWidth="1"/>
    <col min="5377" max="5377" width="39.28125" style="0" customWidth="1"/>
    <col min="5378" max="5378" width="0.13671875" style="0" customWidth="1"/>
    <col min="5379" max="5379" width="13.421875" style="0" customWidth="1"/>
    <col min="5380" max="5380" width="11.57421875" style="0" customWidth="1"/>
    <col min="5381" max="5381" width="13.421875" style="0" customWidth="1"/>
    <col min="5382" max="5382" width="13.00390625" style="0" customWidth="1"/>
    <col min="5383" max="5383" width="13.140625" style="0" customWidth="1"/>
    <col min="5384" max="5384" width="7.57421875" style="0" customWidth="1"/>
    <col min="5385" max="5385" width="5.7109375" style="0" customWidth="1"/>
    <col min="5633" max="5633" width="39.28125" style="0" customWidth="1"/>
    <col min="5634" max="5634" width="0.13671875" style="0" customWidth="1"/>
    <col min="5635" max="5635" width="13.421875" style="0" customWidth="1"/>
    <col min="5636" max="5636" width="11.57421875" style="0" customWidth="1"/>
    <col min="5637" max="5637" width="13.421875" style="0" customWidth="1"/>
    <col min="5638" max="5638" width="13.00390625" style="0" customWidth="1"/>
    <col min="5639" max="5639" width="13.140625" style="0" customWidth="1"/>
    <col min="5640" max="5640" width="7.57421875" style="0" customWidth="1"/>
    <col min="5641" max="5641" width="5.7109375" style="0" customWidth="1"/>
    <col min="5889" max="5889" width="39.28125" style="0" customWidth="1"/>
    <col min="5890" max="5890" width="0.13671875" style="0" customWidth="1"/>
    <col min="5891" max="5891" width="13.421875" style="0" customWidth="1"/>
    <col min="5892" max="5892" width="11.57421875" style="0" customWidth="1"/>
    <col min="5893" max="5893" width="13.421875" style="0" customWidth="1"/>
    <col min="5894" max="5894" width="13.00390625" style="0" customWidth="1"/>
    <col min="5895" max="5895" width="13.140625" style="0" customWidth="1"/>
    <col min="5896" max="5896" width="7.57421875" style="0" customWidth="1"/>
    <col min="5897" max="5897" width="5.7109375" style="0" customWidth="1"/>
    <col min="6145" max="6145" width="39.28125" style="0" customWidth="1"/>
    <col min="6146" max="6146" width="0.13671875" style="0" customWidth="1"/>
    <col min="6147" max="6147" width="13.421875" style="0" customWidth="1"/>
    <col min="6148" max="6148" width="11.57421875" style="0" customWidth="1"/>
    <col min="6149" max="6149" width="13.421875" style="0" customWidth="1"/>
    <col min="6150" max="6150" width="13.00390625" style="0" customWidth="1"/>
    <col min="6151" max="6151" width="13.140625" style="0" customWidth="1"/>
    <col min="6152" max="6152" width="7.57421875" style="0" customWidth="1"/>
    <col min="6153" max="6153" width="5.7109375" style="0" customWidth="1"/>
    <col min="6401" max="6401" width="39.28125" style="0" customWidth="1"/>
    <col min="6402" max="6402" width="0.13671875" style="0" customWidth="1"/>
    <col min="6403" max="6403" width="13.421875" style="0" customWidth="1"/>
    <col min="6404" max="6404" width="11.57421875" style="0" customWidth="1"/>
    <col min="6405" max="6405" width="13.421875" style="0" customWidth="1"/>
    <col min="6406" max="6406" width="13.00390625" style="0" customWidth="1"/>
    <col min="6407" max="6407" width="13.140625" style="0" customWidth="1"/>
    <col min="6408" max="6408" width="7.57421875" style="0" customWidth="1"/>
    <col min="6409" max="6409" width="5.7109375" style="0" customWidth="1"/>
    <col min="6657" max="6657" width="39.28125" style="0" customWidth="1"/>
    <col min="6658" max="6658" width="0.13671875" style="0" customWidth="1"/>
    <col min="6659" max="6659" width="13.421875" style="0" customWidth="1"/>
    <col min="6660" max="6660" width="11.57421875" style="0" customWidth="1"/>
    <col min="6661" max="6661" width="13.421875" style="0" customWidth="1"/>
    <col min="6662" max="6662" width="13.00390625" style="0" customWidth="1"/>
    <col min="6663" max="6663" width="13.140625" style="0" customWidth="1"/>
    <col min="6664" max="6664" width="7.57421875" style="0" customWidth="1"/>
    <col min="6665" max="6665" width="5.7109375" style="0" customWidth="1"/>
    <col min="6913" max="6913" width="39.28125" style="0" customWidth="1"/>
    <col min="6914" max="6914" width="0.13671875" style="0" customWidth="1"/>
    <col min="6915" max="6915" width="13.421875" style="0" customWidth="1"/>
    <col min="6916" max="6916" width="11.57421875" style="0" customWidth="1"/>
    <col min="6917" max="6917" width="13.421875" style="0" customWidth="1"/>
    <col min="6918" max="6918" width="13.00390625" style="0" customWidth="1"/>
    <col min="6919" max="6919" width="13.140625" style="0" customWidth="1"/>
    <col min="6920" max="6920" width="7.57421875" style="0" customWidth="1"/>
    <col min="6921" max="6921" width="5.7109375" style="0" customWidth="1"/>
    <col min="7169" max="7169" width="39.28125" style="0" customWidth="1"/>
    <col min="7170" max="7170" width="0.13671875" style="0" customWidth="1"/>
    <col min="7171" max="7171" width="13.421875" style="0" customWidth="1"/>
    <col min="7172" max="7172" width="11.57421875" style="0" customWidth="1"/>
    <col min="7173" max="7173" width="13.421875" style="0" customWidth="1"/>
    <col min="7174" max="7174" width="13.00390625" style="0" customWidth="1"/>
    <col min="7175" max="7175" width="13.140625" style="0" customWidth="1"/>
    <col min="7176" max="7176" width="7.57421875" style="0" customWidth="1"/>
    <col min="7177" max="7177" width="5.7109375" style="0" customWidth="1"/>
    <col min="7425" max="7425" width="39.28125" style="0" customWidth="1"/>
    <col min="7426" max="7426" width="0.13671875" style="0" customWidth="1"/>
    <col min="7427" max="7427" width="13.421875" style="0" customWidth="1"/>
    <col min="7428" max="7428" width="11.57421875" style="0" customWidth="1"/>
    <col min="7429" max="7429" width="13.421875" style="0" customWidth="1"/>
    <col min="7430" max="7430" width="13.00390625" style="0" customWidth="1"/>
    <col min="7431" max="7431" width="13.140625" style="0" customWidth="1"/>
    <col min="7432" max="7432" width="7.57421875" style="0" customWidth="1"/>
    <col min="7433" max="7433" width="5.7109375" style="0" customWidth="1"/>
    <col min="7681" max="7681" width="39.28125" style="0" customWidth="1"/>
    <col min="7682" max="7682" width="0.13671875" style="0" customWidth="1"/>
    <col min="7683" max="7683" width="13.421875" style="0" customWidth="1"/>
    <col min="7684" max="7684" width="11.57421875" style="0" customWidth="1"/>
    <col min="7685" max="7685" width="13.421875" style="0" customWidth="1"/>
    <col min="7686" max="7686" width="13.00390625" style="0" customWidth="1"/>
    <col min="7687" max="7687" width="13.140625" style="0" customWidth="1"/>
    <col min="7688" max="7688" width="7.57421875" style="0" customWidth="1"/>
    <col min="7689" max="7689" width="5.7109375" style="0" customWidth="1"/>
    <col min="7937" max="7937" width="39.28125" style="0" customWidth="1"/>
    <col min="7938" max="7938" width="0.13671875" style="0" customWidth="1"/>
    <col min="7939" max="7939" width="13.421875" style="0" customWidth="1"/>
    <col min="7940" max="7940" width="11.57421875" style="0" customWidth="1"/>
    <col min="7941" max="7941" width="13.421875" style="0" customWidth="1"/>
    <col min="7942" max="7942" width="13.00390625" style="0" customWidth="1"/>
    <col min="7943" max="7943" width="13.140625" style="0" customWidth="1"/>
    <col min="7944" max="7944" width="7.57421875" style="0" customWidth="1"/>
    <col min="7945" max="7945" width="5.7109375" style="0" customWidth="1"/>
    <col min="8193" max="8193" width="39.28125" style="0" customWidth="1"/>
    <col min="8194" max="8194" width="0.13671875" style="0" customWidth="1"/>
    <col min="8195" max="8195" width="13.421875" style="0" customWidth="1"/>
    <col min="8196" max="8196" width="11.57421875" style="0" customWidth="1"/>
    <col min="8197" max="8197" width="13.421875" style="0" customWidth="1"/>
    <col min="8198" max="8198" width="13.00390625" style="0" customWidth="1"/>
    <col min="8199" max="8199" width="13.140625" style="0" customWidth="1"/>
    <col min="8200" max="8200" width="7.57421875" style="0" customWidth="1"/>
    <col min="8201" max="8201" width="5.7109375" style="0" customWidth="1"/>
    <col min="8449" max="8449" width="39.28125" style="0" customWidth="1"/>
    <col min="8450" max="8450" width="0.13671875" style="0" customWidth="1"/>
    <col min="8451" max="8451" width="13.421875" style="0" customWidth="1"/>
    <col min="8452" max="8452" width="11.57421875" style="0" customWidth="1"/>
    <col min="8453" max="8453" width="13.421875" style="0" customWidth="1"/>
    <col min="8454" max="8454" width="13.00390625" style="0" customWidth="1"/>
    <col min="8455" max="8455" width="13.140625" style="0" customWidth="1"/>
    <col min="8456" max="8456" width="7.57421875" style="0" customWidth="1"/>
    <col min="8457" max="8457" width="5.7109375" style="0" customWidth="1"/>
    <col min="8705" max="8705" width="39.28125" style="0" customWidth="1"/>
    <col min="8706" max="8706" width="0.13671875" style="0" customWidth="1"/>
    <col min="8707" max="8707" width="13.421875" style="0" customWidth="1"/>
    <col min="8708" max="8708" width="11.57421875" style="0" customWidth="1"/>
    <col min="8709" max="8709" width="13.421875" style="0" customWidth="1"/>
    <col min="8710" max="8710" width="13.00390625" style="0" customWidth="1"/>
    <col min="8711" max="8711" width="13.140625" style="0" customWidth="1"/>
    <col min="8712" max="8712" width="7.57421875" style="0" customWidth="1"/>
    <col min="8713" max="8713" width="5.7109375" style="0" customWidth="1"/>
    <col min="8961" max="8961" width="39.28125" style="0" customWidth="1"/>
    <col min="8962" max="8962" width="0.13671875" style="0" customWidth="1"/>
    <col min="8963" max="8963" width="13.421875" style="0" customWidth="1"/>
    <col min="8964" max="8964" width="11.57421875" style="0" customWidth="1"/>
    <col min="8965" max="8965" width="13.421875" style="0" customWidth="1"/>
    <col min="8966" max="8966" width="13.00390625" style="0" customWidth="1"/>
    <col min="8967" max="8967" width="13.140625" style="0" customWidth="1"/>
    <col min="8968" max="8968" width="7.57421875" style="0" customWidth="1"/>
    <col min="8969" max="8969" width="5.7109375" style="0" customWidth="1"/>
    <col min="9217" max="9217" width="39.28125" style="0" customWidth="1"/>
    <col min="9218" max="9218" width="0.13671875" style="0" customWidth="1"/>
    <col min="9219" max="9219" width="13.421875" style="0" customWidth="1"/>
    <col min="9220" max="9220" width="11.57421875" style="0" customWidth="1"/>
    <col min="9221" max="9221" width="13.421875" style="0" customWidth="1"/>
    <col min="9222" max="9222" width="13.00390625" style="0" customWidth="1"/>
    <col min="9223" max="9223" width="13.140625" style="0" customWidth="1"/>
    <col min="9224" max="9224" width="7.57421875" style="0" customWidth="1"/>
    <col min="9225" max="9225" width="5.7109375" style="0" customWidth="1"/>
    <col min="9473" max="9473" width="39.28125" style="0" customWidth="1"/>
    <col min="9474" max="9474" width="0.13671875" style="0" customWidth="1"/>
    <col min="9475" max="9475" width="13.421875" style="0" customWidth="1"/>
    <col min="9476" max="9476" width="11.57421875" style="0" customWidth="1"/>
    <col min="9477" max="9477" width="13.421875" style="0" customWidth="1"/>
    <col min="9478" max="9478" width="13.00390625" style="0" customWidth="1"/>
    <col min="9479" max="9479" width="13.140625" style="0" customWidth="1"/>
    <col min="9480" max="9480" width="7.57421875" style="0" customWidth="1"/>
    <col min="9481" max="9481" width="5.7109375" style="0" customWidth="1"/>
    <col min="9729" max="9729" width="39.28125" style="0" customWidth="1"/>
    <col min="9730" max="9730" width="0.13671875" style="0" customWidth="1"/>
    <col min="9731" max="9731" width="13.421875" style="0" customWidth="1"/>
    <col min="9732" max="9732" width="11.57421875" style="0" customWidth="1"/>
    <col min="9733" max="9733" width="13.421875" style="0" customWidth="1"/>
    <col min="9734" max="9734" width="13.00390625" style="0" customWidth="1"/>
    <col min="9735" max="9735" width="13.140625" style="0" customWidth="1"/>
    <col min="9736" max="9736" width="7.57421875" style="0" customWidth="1"/>
    <col min="9737" max="9737" width="5.7109375" style="0" customWidth="1"/>
    <col min="9985" max="9985" width="39.28125" style="0" customWidth="1"/>
    <col min="9986" max="9986" width="0.13671875" style="0" customWidth="1"/>
    <col min="9987" max="9987" width="13.421875" style="0" customWidth="1"/>
    <col min="9988" max="9988" width="11.57421875" style="0" customWidth="1"/>
    <col min="9989" max="9989" width="13.421875" style="0" customWidth="1"/>
    <col min="9990" max="9990" width="13.00390625" style="0" customWidth="1"/>
    <col min="9991" max="9991" width="13.140625" style="0" customWidth="1"/>
    <col min="9992" max="9992" width="7.57421875" style="0" customWidth="1"/>
    <col min="9993" max="9993" width="5.7109375" style="0" customWidth="1"/>
    <col min="10241" max="10241" width="39.28125" style="0" customWidth="1"/>
    <col min="10242" max="10242" width="0.13671875" style="0" customWidth="1"/>
    <col min="10243" max="10243" width="13.421875" style="0" customWidth="1"/>
    <col min="10244" max="10244" width="11.57421875" style="0" customWidth="1"/>
    <col min="10245" max="10245" width="13.421875" style="0" customWidth="1"/>
    <col min="10246" max="10246" width="13.00390625" style="0" customWidth="1"/>
    <col min="10247" max="10247" width="13.140625" style="0" customWidth="1"/>
    <col min="10248" max="10248" width="7.57421875" style="0" customWidth="1"/>
    <col min="10249" max="10249" width="5.7109375" style="0" customWidth="1"/>
    <col min="10497" max="10497" width="39.28125" style="0" customWidth="1"/>
    <col min="10498" max="10498" width="0.13671875" style="0" customWidth="1"/>
    <col min="10499" max="10499" width="13.421875" style="0" customWidth="1"/>
    <col min="10500" max="10500" width="11.57421875" style="0" customWidth="1"/>
    <col min="10501" max="10501" width="13.421875" style="0" customWidth="1"/>
    <col min="10502" max="10502" width="13.00390625" style="0" customWidth="1"/>
    <col min="10503" max="10503" width="13.140625" style="0" customWidth="1"/>
    <col min="10504" max="10504" width="7.57421875" style="0" customWidth="1"/>
    <col min="10505" max="10505" width="5.7109375" style="0" customWidth="1"/>
    <col min="10753" max="10753" width="39.28125" style="0" customWidth="1"/>
    <col min="10754" max="10754" width="0.13671875" style="0" customWidth="1"/>
    <col min="10755" max="10755" width="13.421875" style="0" customWidth="1"/>
    <col min="10756" max="10756" width="11.57421875" style="0" customWidth="1"/>
    <col min="10757" max="10757" width="13.421875" style="0" customWidth="1"/>
    <col min="10758" max="10758" width="13.00390625" style="0" customWidth="1"/>
    <col min="10759" max="10759" width="13.140625" style="0" customWidth="1"/>
    <col min="10760" max="10760" width="7.57421875" style="0" customWidth="1"/>
    <col min="10761" max="10761" width="5.7109375" style="0" customWidth="1"/>
    <col min="11009" max="11009" width="39.28125" style="0" customWidth="1"/>
    <col min="11010" max="11010" width="0.13671875" style="0" customWidth="1"/>
    <col min="11011" max="11011" width="13.421875" style="0" customWidth="1"/>
    <col min="11012" max="11012" width="11.57421875" style="0" customWidth="1"/>
    <col min="11013" max="11013" width="13.421875" style="0" customWidth="1"/>
    <col min="11014" max="11014" width="13.00390625" style="0" customWidth="1"/>
    <col min="11015" max="11015" width="13.140625" style="0" customWidth="1"/>
    <col min="11016" max="11016" width="7.57421875" style="0" customWidth="1"/>
    <col min="11017" max="11017" width="5.7109375" style="0" customWidth="1"/>
    <col min="11265" max="11265" width="39.28125" style="0" customWidth="1"/>
    <col min="11266" max="11266" width="0.13671875" style="0" customWidth="1"/>
    <col min="11267" max="11267" width="13.421875" style="0" customWidth="1"/>
    <col min="11268" max="11268" width="11.57421875" style="0" customWidth="1"/>
    <col min="11269" max="11269" width="13.421875" style="0" customWidth="1"/>
    <col min="11270" max="11270" width="13.00390625" style="0" customWidth="1"/>
    <col min="11271" max="11271" width="13.140625" style="0" customWidth="1"/>
    <col min="11272" max="11272" width="7.57421875" style="0" customWidth="1"/>
    <col min="11273" max="11273" width="5.7109375" style="0" customWidth="1"/>
    <col min="11521" max="11521" width="39.28125" style="0" customWidth="1"/>
    <col min="11522" max="11522" width="0.13671875" style="0" customWidth="1"/>
    <col min="11523" max="11523" width="13.421875" style="0" customWidth="1"/>
    <col min="11524" max="11524" width="11.57421875" style="0" customWidth="1"/>
    <col min="11525" max="11525" width="13.421875" style="0" customWidth="1"/>
    <col min="11526" max="11526" width="13.00390625" style="0" customWidth="1"/>
    <col min="11527" max="11527" width="13.140625" style="0" customWidth="1"/>
    <col min="11528" max="11528" width="7.57421875" style="0" customWidth="1"/>
    <col min="11529" max="11529" width="5.7109375" style="0" customWidth="1"/>
    <col min="11777" max="11777" width="39.28125" style="0" customWidth="1"/>
    <col min="11778" max="11778" width="0.13671875" style="0" customWidth="1"/>
    <col min="11779" max="11779" width="13.421875" style="0" customWidth="1"/>
    <col min="11780" max="11780" width="11.57421875" style="0" customWidth="1"/>
    <col min="11781" max="11781" width="13.421875" style="0" customWidth="1"/>
    <col min="11782" max="11782" width="13.00390625" style="0" customWidth="1"/>
    <col min="11783" max="11783" width="13.140625" style="0" customWidth="1"/>
    <col min="11784" max="11784" width="7.57421875" style="0" customWidth="1"/>
    <col min="11785" max="11785" width="5.7109375" style="0" customWidth="1"/>
    <col min="12033" max="12033" width="39.28125" style="0" customWidth="1"/>
    <col min="12034" max="12034" width="0.13671875" style="0" customWidth="1"/>
    <col min="12035" max="12035" width="13.421875" style="0" customWidth="1"/>
    <col min="12036" max="12036" width="11.57421875" style="0" customWidth="1"/>
    <col min="12037" max="12037" width="13.421875" style="0" customWidth="1"/>
    <col min="12038" max="12038" width="13.00390625" style="0" customWidth="1"/>
    <col min="12039" max="12039" width="13.140625" style="0" customWidth="1"/>
    <col min="12040" max="12040" width="7.57421875" style="0" customWidth="1"/>
    <col min="12041" max="12041" width="5.7109375" style="0" customWidth="1"/>
    <col min="12289" max="12289" width="39.28125" style="0" customWidth="1"/>
    <col min="12290" max="12290" width="0.13671875" style="0" customWidth="1"/>
    <col min="12291" max="12291" width="13.421875" style="0" customWidth="1"/>
    <col min="12292" max="12292" width="11.57421875" style="0" customWidth="1"/>
    <col min="12293" max="12293" width="13.421875" style="0" customWidth="1"/>
    <col min="12294" max="12294" width="13.00390625" style="0" customWidth="1"/>
    <col min="12295" max="12295" width="13.140625" style="0" customWidth="1"/>
    <col min="12296" max="12296" width="7.57421875" style="0" customWidth="1"/>
    <col min="12297" max="12297" width="5.7109375" style="0" customWidth="1"/>
    <col min="12545" max="12545" width="39.28125" style="0" customWidth="1"/>
    <col min="12546" max="12546" width="0.13671875" style="0" customWidth="1"/>
    <col min="12547" max="12547" width="13.421875" style="0" customWidth="1"/>
    <col min="12548" max="12548" width="11.57421875" style="0" customWidth="1"/>
    <col min="12549" max="12549" width="13.421875" style="0" customWidth="1"/>
    <col min="12550" max="12550" width="13.00390625" style="0" customWidth="1"/>
    <col min="12551" max="12551" width="13.140625" style="0" customWidth="1"/>
    <col min="12552" max="12552" width="7.57421875" style="0" customWidth="1"/>
    <col min="12553" max="12553" width="5.7109375" style="0" customWidth="1"/>
    <col min="12801" max="12801" width="39.28125" style="0" customWidth="1"/>
    <col min="12802" max="12802" width="0.13671875" style="0" customWidth="1"/>
    <col min="12803" max="12803" width="13.421875" style="0" customWidth="1"/>
    <col min="12804" max="12804" width="11.57421875" style="0" customWidth="1"/>
    <col min="12805" max="12805" width="13.421875" style="0" customWidth="1"/>
    <col min="12806" max="12806" width="13.00390625" style="0" customWidth="1"/>
    <col min="12807" max="12807" width="13.140625" style="0" customWidth="1"/>
    <col min="12808" max="12808" width="7.57421875" style="0" customWidth="1"/>
    <col min="12809" max="12809" width="5.7109375" style="0" customWidth="1"/>
    <col min="13057" max="13057" width="39.28125" style="0" customWidth="1"/>
    <col min="13058" max="13058" width="0.13671875" style="0" customWidth="1"/>
    <col min="13059" max="13059" width="13.421875" style="0" customWidth="1"/>
    <col min="13060" max="13060" width="11.57421875" style="0" customWidth="1"/>
    <col min="13061" max="13061" width="13.421875" style="0" customWidth="1"/>
    <col min="13062" max="13062" width="13.00390625" style="0" customWidth="1"/>
    <col min="13063" max="13063" width="13.140625" style="0" customWidth="1"/>
    <col min="13064" max="13064" width="7.57421875" style="0" customWidth="1"/>
    <col min="13065" max="13065" width="5.7109375" style="0" customWidth="1"/>
    <col min="13313" max="13313" width="39.28125" style="0" customWidth="1"/>
    <col min="13314" max="13314" width="0.13671875" style="0" customWidth="1"/>
    <col min="13315" max="13315" width="13.421875" style="0" customWidth="1"/>
    <col min="13316" max="13316" width="11.57421875" style="0" customWidth="1"/>
    <col min="13317" max="13317" width="13.421875" style="0" customWidth="1"/>
    <col min="13318" max="13318" width="13.00390625" style="0" customWidth="1"/>
    <col min="13319" max="13319" width="13.140625" style="0" customWidth="1"/>
    <col min="13320" max="13320" width="7.57421875" style="0" customWidth="1"/>
    <col min="13321" max="13321" width="5.7109375" style="0" customWidth="1"/>
    <col min="13569" max="13569" width="39.28125" style="0" customWidth="1"/>
    <col min="13570" max="13570" width="0.13671875" style="0" customWidth="1"/>
    <col min="13571" max="13571" width="13.421875" style="0" customWidth="1"/>
    <col min="13572" max="13572" width="11.57421875" style="0" customWidth="1"/>
    <col min="13573" max="13573" width="13.421875" style="0" customWidth="1"/>
    <col min="13574" max="13574" width="13.00390625" style="0" customWidth="1"/>
    <col min="13575" max="13575" width="13.140625" style="0" customWidth="1"/>
    <col min="13576" max="13576" width="7.57421875" style="0" customWidth="1"/>
    <col min="13577" max="13577" width="5.7109375" style="0" customWidth="1"/>
    <col min="13825" max="13825" width="39.28125" style="0" customWidth="1"/>
    <col min="13826" max="13826" width="0.13671875" style="0" customWidth="1"/>
    <col min="13827" max="13827" width="13.421875" style="0" customWidth="1"/>
    <col min="13828" max="13828" width="11.57421875" style="0" customWidth="1"/>
    <col min="13829" max="13829" width="13.421875" style="0" customWidth="1"/>
    <col min="13830" max="13830" width="13.00390625" style="0" customWidth="1"/>
    <col min="13831" max="13831" width="13.140625" style="0" customWidth="1"/>
    <col min="13832" max="13832" width="7.57421875" style="0" customWidth="1"/>
    <col min="13833" max="13833" width="5.7109375" style="0" customWidth="1"/>
    <col min="14081" max="14081" width="39.28125" style="0" customWidth="1"/>
    <col min="14082" max="14082" width="0.13671875" style="0" customWidth="1"/>
    <col min="14083" max="14083" width="13.421875" style="0" customWidth="1"/>
    <col min="14084" max="14084" width="11.57421875" style="0" customWidth="1"/>
    <col min="14085" max="14085" width="13.421875" style="0" customWidth="1"/>
    <col min="14086" max="14086" width="13.00390625" style="0" customWidth="1"/>
    <col min="14087" max="14087" width="13.140625" style="0" customWidth="1"/>
    <col min="14088" max="14088" width="7.57421875" style="0" customWidth="1"/>
    <col min="14089" max="14089" width="5.7109375" style="0" customWidth="1"/>
    <col min="14337" max="14337" width="39.28125" style="0" customWidth="1"/>
    <col min="14338" max="14338" width="0.13671875" style="0" customWidth="1"/>
    <col min="14339" max="14339" width="13.421875" style="0" customWidth="1"/>
    <col min="14340" max="14340" width="11.57421875" style="0" customWidth="1"/>
    <col min="14341" max="14341" width="13.421875" style="0" customWidth="1"/>
    <col min="14342" max="14342" width="13.00390625" style="0" customWidth="1"/>
    <col min="14343" max="14343" width="13.140625" style="0" customWidth="1"/>
    <col min="14344" max="14344" width="7.57421875" style="0" customWidth="1"/>
    <col min="14345" max="14345" width="5.7109375" style="0" customWidth="1"/>
    <col min="14593" max="14593" width="39.28125" style="0" customWidth="1"/>
    <col min="14594" max="14594" width="0.13671875" style="0" customWidth="1"/>
    <col min="14595" max="14595" width="13.421875" style="0" customWidth="1"/>
    <col min="14596" max="14596" width="11.57421875" style="0" customWidth="1"/>
    <col min="14597" max="14597" width="13.421875" style="0" customWidth="1"/>
    <col min="14598" max="14598" width="13.00390625" style="0" customWidth="1"/>
    <col min="14599" max="14599" width="13.140625" style="0" customWidth="1"/>
    <col min="14600" max="14600" width="7.57421875" style="0" customWidth="1"/>
    <col min="14601" max="14601" width="5.7109375" style="0" customWidth="1"/>
    <col min="14849" max="14849" width="39.28125" style="0" customWidth="1"/>
    <col min="14850" max="14850" width="0.13671875" style="0" customWidth="1"/>
    <col min="14851" max="14851" width="13.421875" style="0" customWidth="1"/>
    <col min="14852" max="14852" width="11.57421875" style="0" customWidth="1"/>
    <col min="14853" max="14853" width="13.421875" style="0" customWidth="1"/>
    <col min="14854" max="14854" width="13.00390625" style="0" customWidth="1"/>
    <col min="14855" max="14855" width="13.140625" style="0" customWidth="1"/>
    <col min="14856" max="14856" width="7.57421875" style="0" customWidth="1"/>
    <col min="14857" max="14857" width="5.7109375" style="0" customWidth="1"/>
    <col min="15105" max="15105" width="39.28125" style="0" customWidth="1"/>
    <col min="15106" max="15106" width="0.13671875" style="0" customWidth="1"/>
    <col min="15107" max="15107" width="13.421875" style="0" customWidth="1"/>
    <col min="15108" max="15108" width="11.57421875" style="0" customWidth="1"/>
    <col min="15109" max="15109" width="13.421875" style="0" customWidth="1"/>
    <col min="15110" max="15110" width="13.00390625" style="0" customWidth="1"/>
    <col min="15111" max="15111" width="13.140625" style="0" customWidth="1"/>
    <col min="15112" max="15112" width="7.57421875" style="0" customWidth="1"/>
    <col min="15113" max="15113" width="5.7109375" style="0" customWidth="1"/>
    <col min="15361" max="15361" width="39.28125" style="0" customWidth="1"/>
    <col min="15362" max="15362" width="0.13671875" style="0" customWidth="1"/>
    <col min="15363" max="15363" width="13.421875" style="0" customWidth="1"/>
    <col min="15364" max="15364" width="11.57421875" style="0" customWidth="1"/>
    <col min="15365" max="15365" width="13.421875" style="0" customWidth="1"/>
    <col min="15366" max="15366" width="13.00390625" style="0" customWidth="1"/>
    <col min="15367" max="15367" width="13.140625" style="0" customWidth="1"/>
    <col min="15368" max="15368" width="7.57421875" style="0" customWidth="1"/>
    <col min="15369" max="15369" width="5.7109375" style="0" customWidth="1"/>
    <col min="15617" max="15617" width="39.28125" style="0" customWidth="1"/>
    <col min="15618" max="15618" width="0.13671875" style="0" customWidth="1"/>
    <col min="15619" max="15619" width="13.421875" style="0" customWidth="1"/>
    <col min="15620" max="15620" width="11.57421875" style="0" customWidth="1"/>
    <col min="15621" max="15621" width="13.421875" style="0" customWidth="1"/>
    <col min="15622" max="15622" width="13.00390625" style="0" customWidth="1"/>
    <col min="15623" max="15623" width="13.140625" style="0" customWidth="1"/>
    <col min="15624" max="15624" width="7.57421875" style="0" customWidth="1"/>
    <col min="15625" max="15625" width="5.7109375" style="0" customWidth="1"/>
    <col min="15873" max="15873" width="39.28125" style="0" customWidth="1"/>
    <col min="15874" max="15874" width="0.13671875" style="0" customWidth="1"/>
    <col min="15875" max="15875" width="13.421875" style="0" customWidth="1"/>
    <col min="15876" max="15876" width="11.57421875" style="0" customWidth="1"/>
    <col min="15877" max="15877" width="13.421875" style="0" customWidth="1"/>
    <col min="15878" max="15878" width="13.00390625" style="0" customWidth="1"/>
    <col min="15879" max="15879" width="13.140625" style="0" customWidth="1"/>
    <col min="15880" max="15880" width="7.57421875" style="0" customWidth="1"/>
    <col min="15881" max="15881" width="5.7109375" style="0" customWidth="1"/>
    <col min="16129" max="16129" width="39.28125" style="0" customWidth="1"/>
    <col min="16130" max="16130" width="0.13671875" style="0" customWidth="1"/>
    <col min="16131" max="16131" width="13.421875" style="0" customWidth="1"/>
    <col min="16132" max="16132" width="11.57421875" style="0" customWidth="1"/>
    <col min="16133" max="16133" width="13.421875" style="0" customWidth="1"/>
    <col min="16134" max="16134" width="13.00390625" style="0" customWidth="1"/>
    <col min="16135" max="16135" width="13.140625" style="0" customWidth="1"/>
    <col min="16136" max="16136" width="7.57421875" style="0" customWidth="1"/>
    <col min="16137" max="16137" width="5.7109375" style="0" customWidth="1"/>
  </cols>
  <sheetData>
    <row r="1" spans="1:9" ht="12.6" customHeight="1">
      <c r="A1" s="216" t="s">
        <v>415</v>
      </c>
      <c r="B1" s="217"/>
      <c r="C1" s="217"/>
      <c r="D1" s="217"/>
      <c r="E1" s="217"/>
      <c r="F1" s="217"/>
      <c r="G1" s="217"/>
      <c r="H1" s="217"/>
      <c r="I1" s="218"/>
    </row>
    <row r="2" spans="1:9" ht="11.4" customHeight="1">
      <c r="A2" s="219"/>
      <c r="B2" s="220"/>
      <c r="C2" s="220"/>
      <c r="D2" s="220"/>
      <c r="E2" s="220"/>
      <c r="F2" s="220"/>
      <c r="G2" s="220"/>
      <c r="H2" s="220"/>
      <c r="I2" s="221"/>
    </row>
    <row r="3" spans="1:9" ht="11.4" customHeight="1">
      <c r="A3" s="219"/>
      <c r="B3" s="220"/>
      <c r="C3" s="220"/>
      <c r="D3" s="220"/>
      <c r="E3" s="220"/>
      <c r="F3" s="220"/>
      <c r="G3" s="220"/>
      <c r="H3" s="220"/>
      <c r="I3" s="221"/>
    </row>
    <row r="4" spans="1:9" ht="11.4" customHeight="1">
      <c r="A4" s="219"/>
      <c r="B4" s="220"/>
      <c r="C4" s="220"/>
      <c r="D4" s="220"/>
      <c r="E4" s="220"/>
      <c r="F4" s="220"/>
      <c r="G4" s="220"/>
      <c r="H4" s="220"/>
      <c r="I4" s="221"/>
    </row>
    <row r="5" spans="1:9" ht="17.25" customHeight="1">
      <c r="A5" s="222"/>
      <c r="B5" s="223"/>
      <c r="C5" s="223"/>
      <c r="D5" s="223"/>
      <c r="E5" s="223"/>
      <c r="F5" s="223"/>
      <c r="G5" s="223"/>
      <c r="H5" s="223"/>
      <c r="I5" s="224"/>
    </row>
    <row r="6" spans="1:9" ht="13.2">
      <c r="A6" s="225" t="s">
        <v>1</v>
      </c>
      <c r="B6" s="248"/>
      <c r="C6" s="251" t="s">
        <v>335</v>
      </c>
      <c r="D6" s="251"/>
      <c r="E6" s="251"/>
      <c r="F6" s="251"/>
      <c r="G6" s="251"/>
      <c r="H6" s="252" t="s">
        <v>336</v>
      </c>
      <c r="I6" s="252"/>
    </row>
    <row r="7" spans="1:9" ht="13.2">
      <c r="A7" s="226"/>
      <c r="B7" s="249"/>
      <c r="C7" s="228" t="s">
        <v>337</v>
      </c>
      <c r="D7" s="251" t="s">
        <v>338</v>
      </c>
      <c r="E7" s="228" t="s">
        <v>339</v>
      </c>
      <c r="F7" s="228" t="s">
        <v>228</v>
      </c>
      <c r="G7" s="228" t="s">
        <v>245</v>
      </c>
      <c r="H7" s="252"/>
      <c r="I7" s="252"/>
    </row>
    <row r="8" spans="1:9" ht="13.2">
      <c r="A8" s="227"/>
      <c r="B8" s="250"/>
      <c r="C8" s="230"/>
      <c r="D8" s="251"/>
      <c r="E8" s="230"/>
      <c r="F8" s="230"/>
      <c r="G8" s="230"/>
      <c r="H8" s="252"/>
      <c r="I8" s="252"/>
    </row>
    <row r="9" spans="1:9" ht="2.25" customHeight="1">
      <c r="A9" s="43"/>
      <c r="B9" s="1"/>
      <c r="C9" s="1"/>
      <c r="D9" s="1"/>
      <c r="E9" s="1"/>
      <c r="F9" s="1"/>
      <c r="G9" s="1"/>
      <c r="H9" s="105"/>
      <c r="I9" s="1"/>
    </row>
    <row r="10" spans="1:9" ht="9" customHeight="1">
      <c r="A10" s="23" t="s">
        <v>416</v>
      </c>
      <c r="B10" s="3"/>
      <c r="C10" s="24">
        <f aca="true" t="shared" si="0" ref="C10:I10">+C11+C13+C31+C32+C33</f>
        <v>13176603268.999998</v>
      </c>
      <c r="D10" s="24">
        <f t="shared" si="0"/>
        <v>1391240217.8000002</v>
      </c>
      <c r="E10" s="24">
        <f t="shared" si="0"/>
        <v>14567843486.8</v>
      </c>
      <c r="F10" s="24">
        <f t="shared" si="0"/>
        <v>11239981951.329998</v>
      </c>
      <c r="G10" s="24">
        <f t="shared" si="0"/>
        <v>10785175891.73</v>
      </c>
      <c r="H10" s="264">
        <f t="shared" si="0"/>
        <v>3327861535.4700007</v>
      </c>
      <c r="I10" s="265">
        <f t="shared" si="0"/>
        <v>0</v>
      </c>
    </row>
    <row r="11" spans="1:9" ht="9" customHeight="1">
      <c r="A11" s="27" t="s">
        <v>417</v>
      </c>
      <c r="B11" s="3"/>
      <c r="C11" s="28">
        <v>400580447.06</v>
      </c>
      <c r="D11" s="28">
        <v>0</v>
      </c>
      <c r="E11" s="28">
        <f>SUM(C11:D11)</f>
        <v>400580447.06</v>
      </c>
      <c r="F11" s="28">
        <v>293991090.23</v>
      </c>
      <c r="G11" s="28">
        <v>293991090.23</v>
      </c>
      <c r="H11" s="262">
        <f>+E11-F11</f>
        <v>106589356.82999998</v>
      </c>
      <c r="I11" s="263"/>
    </row>
    <row r="12" spans="1:9" ht="2.25" customHeight="1">
      <c r="A12" s="124"/>
      <c r="B12" s="3"/>
      <c r="C12" s="3"/>
      <c r="D12" s="3"/>
      <c r="E12" s="3"/>
      <c r="F12" s="3"/>
      <c r="G12" s="3"/>
      <c r="H12" s="262">
        <f aca="true" t="shared" si="1" ref="H12:H31">+E12-F12</f>
        <v>0</v>
      </c>
      <c r="I12" s="263"/>
    </row>
    <row r="13" spans="1:9" s="5" customFormat="1" ht="9" customHeight="1">
      <c r="A13" s="27" t="s">
        <v>418</v>
      </c>
      <c r="B13" s="7"/>
      <c r="C13" s="28">
        <f>SUM(C14:C30)</f>
        <v>8217057156.709999</v>
      </c>
      <c r="D13" s="28">
        <f>SUM(D14:D30)</f>
        <v>1265422639.9900002</v>
      </c>
      <c r="E13" s="28">
        <f>SUM(E14:E30)</f>
        <v>9482479796.7</v>
      </c>
      <c r="F13" s="28">
        <f>SUM(F14:F30)</f>
        <v>7147271461.73</v>
      </c>
      <c r="G13" s="28">
        <f>SUM(G14:G30)</f>
        <v>6763248564.460001</v>
      </c>
      <c r="H13" s="262">
        <f>+E13-F13</f>
        <v>2335208334.970001</v>
      </c>
      <c r="I13" s="263"/>
    </row>
    <row r="14" spans="1:9" ht="9" customHeight="1">
      <c r="A14" s="137" t="s">
        <v>419</v>
      </c>
      <c r="B14" s="3"/>
      <c r="C14" s="28">
        <v>98738246.14</v>
      </c>
      <c r="D14" s="28">
        <v>11254695.44</v>
      </c>
      <c r="E14" s="28">
        <f aca="true" t="shared" si="2" ref="E14:E30">SUM(C14:D14)</f>
        <v>109992941.58</v>
      </c>
      <c r="F14" s="28">
        <v>65316597.45</v>
      </c>
      <c r="G14" s="28">
        <v>64124913.88</v>
      </c>
      <c r="H14" s="262">
        <f t="shared" si="1"/>
        <v>44676344.129999995</v>
      </c>
      <c r="I14" s="263"/>
    </row>
    <row r="15" spans="1:9" ht="9" customHeight="1">
      <c r="A15" s="137" t="s">
        <v>420</v>
      </c>
      <c r="B15" s="3"/>
      <c r="C15" s="28">
        <v>284544157.52</v>
      </c>
      <c r="D15" s="28">
        <v>-8714162.78</v>
      </c>
      <c r="E15" s="28">
        <f t="shared" si="2"/>
        <v>275829994.74</v>
      </c>
      <c r="F15" s="28">
        <v>143964664.21</v>
      </c>
      <c r="G15" s="28">
        <v>142109470.61</v>
      </c>
      <c r="H15" s="262">
        <f>+E15-F15</f>
        <v>131865330.53</v>
      </c>
      <c r="I15" s="263"/>
    </row>
    <row r="16" spans="1:9" ht="9" customHeight="1">
      <c r="A16" s="137" t="s">
        <v>421</v>
      </c>
      <c r="B16" s="3"/>
      <c r="C16" s="28">
        <v>128663743.89</v>
      </c>
      <c r="D16" s="28">
        <v>256589.28</v>
      </c>
      <c r="E16" s="28">
        <f t="shared" si="2"/>
        <v>128920333.17</v>
      </c>
      <c r="F16" s="28">
        <v>92982051.97</v>
      </c>
      <c r="G16" s="28">
        <v>91395308.19</v>
      </c>
      <c r="H16" s="262">
        <f t="shared" si="1"/>
        <v>35938281.2</v>
      </c>
      <c r="I16" s="263"/>
    </row>
    <row r="17" spans="1:9" ht="9" customHeight="1">
      <c r="A17" s="137" t="s">
        <v>422</v>
      </c>
      <c r="B17" s="3"/>
      <c r="C17" s="28">
        <v>746370816.09</v>
      </c>
      <c r="D17" s="28">
        <v>16137253.57</v>
      </c>
      <c r="E17" s="28">
        <f t="shared" si="2"/>
        <v>762508069.6600001</v>
      </c>
      <c r="F17" s="28">
        <v>354837414.62</v>
      </c>
      <c r="G17" s="28">
        <v>349324694.41</v>
      </c>
      <c r="H17" s="262">
        <f t="shared" si="1"/>
        <v>407670655.0400001</v>
      </c>
      <c r="I17" s="263"/>
    </row>
    <row r="18" spans="1:9" ht="9" customHeight="1">
      <c r="A18" s="137" t="s">
        <v>423</v>
      </c>
      <c r="B18" s="3"/>
      <c r="C18" s="28">
        <v>122865598.47</v>
      </c>
      <c r="D18" s="28">
        <v>4809208.61</v>
      </c>
      <c r="E18" s="28">
        <f t="shared" si="2"/>
        <v>127674807.08</v>
      </c>
      <c r="F18" s="28">
        <v>59455607.37</v>
      </c>
      <c r="G18" s="28">
        <v>57708996.66</v>
      </c>
      <c r="H18" s="262">
        <f t="shared" si="1"/>
        <v>68219199.71000001</v>
      </c>
      <c r="I18" s="263"/>
    </row>
    <row r="19" spans="1:9" ht="9" customHeight="1">
      <c r="A19" s="137" t="s">
        <v>424</v>
      </c>
      <c r="B19" s="3"/>
      <c r="C19" s="28">
        <v>1017856883.54</v>
      </c>
      <c r="D19" s="28">
        <v>133323.94</v>
      </c>
      <c r="E19" s="28">
        <f t="shared" si="2"/>
        <v>1017990207.48</v>
      </c>
      <c r="F19" s="28">
        <v>743336149.24</v>
      </c>
      <c r="G19" s="28">
        <v>738417945.24</v>
      </c>
      <c r="H19" s="262">
        <f t="shared" si="1"/>
        <v>274654058.24</v>
      </c>
      <c r="I19" s="263"/>
    </row>
    <row r="20" spans="1:9" ht="9" customHeight="1">
      <c r="A20" s="137" t="s">
        <v>425</v>
      </c>
      <c r="B20" s="3"/>
      <c r="C20" s="28">
        <v>63081708.19</v>
      </c>
      <c r="D20" s="28">
        <v>0</v>
      </c>
      <c r="E20" s="28">
        <f t="shared" si="2"/>
        <v>63081708.19</v>
      </c>
      <c r="F20" s="28">
        <v>31457833.12</v>
      </c>
      <c r="G20" s="28">
        <v>31107855.58</v>
      </c>
      <c r="H20" s="262">
        <f t="shared" si="1"/>
        <v>31623875.069999997</v>
      </c>
      <c r="I20" s="263"/>
    </row>
    <row r="21" spans="1:9" ht="9" customHeight="1">
      <c r="A21" s="137" t="s">
        <v>426</v>
      </c>
      <c r="B21" s="3"/>
      <c r="C21" s="28">
        <v>63968278.33</v>
      </c>
      <c r="D21" s="28">
        <v>0</v>
      </c>
      <c r="E21" s="28">
        <f t="shared" si="2"/>
        <v>63968278.33</v>
      </c>
      <c r="F21" s="28">
        <v>29843647.06</v>
      </c>
      <c r="G21" s="28">
        <v>29225310.26</v>
      </c>
      <c r="H21" s="262">
        <f t="shared" si="1"/>
        <v>34124631.269999996</v>
      </c>
      <c r="I21" s="263"/>
    </row>
    <row r="22" spans="1:9" ht="9" customHeight="1">
      <c r="A22" s="137" t="s">
        <v>427</v>
      </c>
      <c r="B22" s="3"/>
      <c r="C22" s="28">
        <v>64976737.95</v>
      </c>
      <c r="D22" s="28">
        <v>0</v>
      </c>
      <c r="E22" s="28">
        <f t="shared" si="2"/>
        <v>64976737.95</v>
      </c>
      <c r="F22" s="28">
        <v>25900777.8</v>
      </c>
      <c r="G22" s="28">
        <v>25619157.67</v>
      </c>
      <c r="H22" s="262">
        <f t="shared" si="1"/>
        <v>39075960.150000006</v>
      </c>
      <c r="I22" s="263"/>
    </row>
    <row r="23" spans="1:9" ht="9" customHeight="1">
      <c r="A23" s="137" t="s">
        <v>428</v>
      </c>
      <c r="B23" s="3"/>
      <c r="C23" s="28">
        <v>150538674.88</v>
      </c>
      <c r="D23" s="28">
        <v>64511397.4</v>
      </c>
      <c r="E23" s="28">
        <f t="shared" si="2"/>
        <v>215050072.28</v>
      </c>
      <c r="F23" s="28">
        <v>124518169.08</v>
      </c>
      <c r="G23" s="28">
        <v>107492154.02</v>
      </c>
      <c r="H23" s="262">
        <f t="shared" si="1"/>
        <v>90531903.2</v>
      </c>
      <c r="I23" s="263"/>
    </row>
    <row r="24" spans="1:9" ht="9" customHeight="1">
      <c r="A24" s="137" t="s">
        <v>429</v>
      </c>
      <c r="B24" s="3"/>
      <c r="C24" s="28">
        <v>651646350.94</v>
      </c>
      <c r="D24" s="28">
        <v>917642133.46</v>
      </c>
      <c r="E24" s="28">
        <f t="shared" si="2"/>
        <v>1569288484.4</v>
      </c>
      <c r="F24" s="28">
        <v>816824646.73</v>
      </c>
      <c r="G24" s="28">
        <v>773096561.63</v>
      </c>
      <c r="H24" s="262">
        <f t="shared" si="1"/>
        <v>752463837.6700001</v>
      </c>
      <c r="I24" s="263"/>
    </row>
    <row r="25" spans="1:9" ht="9" customHeight="1">
      <c r="A25" s="137" t="s">
        <v>430</v>
      </c>
      <c r="B25" s="3"/>
      <c r="C25" s="28">
        <v>1047171266.29</v>
      </c>
      <c r="D25" s="28">
        <v>528560.57</v>
      </c>
      <c r="E25" s="28">
        <f t="shared" si="2"/>
        <v>1047699826.86</v>
      </c>
      <c r="F25" s="28">
        <v>652169643.7</v>
      </c>
      <c r="G25" s="28">
        <v>645157924.06</v>
      </c>
      <c r="H25" s="262">
        <f t="shared" si="1"/>
        <v>395530183.15999997</v>
      </c>
      <c r="I25" s="263"/>
    </row>
    <row r="26" spans="1:9" ht="9" customHeight="1">
      <c r="A26" s="137" t="s">
        <v>431</v>
      </c>
      <c r="B26" s="3"/>
      <c r="C26" s="28">
        <v>136836304.04</v>
      </c>
      <c r="D26" s="28">
        <v>5181097.12</v>
      </c>
      <c r="E26" s="28">
        <f t="shared" si="2"/>
        <v>142017401.16</v>
      </c>
      <c r="F26" s="28">
        <v>90875573.88</v>
      </c>
      <c r="G26" s="28">
        <v>89526430.84</v>
      </c>
      <c r="H26" s="262">
        <f>+E26-F26</f>
        <v>51141827.28</v>
      </c>
      <c r="I26" s="263"/>
    </row>
    <row r="27" spans="1:9" ht="9" customHeight="1">
      <c r="A27" s="137" t="s">
        <v>432</v>
      </c>
      <c r="B27" s="3"/>
      <c r="C27" s="28">
        <f>85385195.45</f>
        <v>85385195.45</v>
      </c>
      <c r="D27" s="28">
        <v>1225170.3</v>
      </c>
      <c r="E27" s="28">
        <f t="shared" si="2"/>
        <v>86610365.75</v>
      </c>
      <c r="F27" s="28">
        <v>46061775.24</v>
      </c>
      <c r="G27" s="28">
        <v>44447572.92</v>
      </c>
      <c r="H27" s="262">
        <f>+E27-F27</f>
        <v>40548590.51</v>
      </c>
      <c r="I27" s="263"/>
    </row>
    <row r="28" spans="1:9" ht="9" customHeight="1">
      <c r="A28" s="137" t="s">
        <v>433</v>
      </c>
      <c r="B28" s="3"/>
      <c r="C28" s="28">
        <v>902580429.47</v>
      </c>
      <c r="D28" s="28">
        <v>-256589.28</v>
      </c>
      <c r="E28" s="28">
        <f t="shared" si="2"/>
        <v>902323840.19</v>
      </c>
      <c r="F28" s="28">
        <v>1017241204.82</v>
      </c>
      <c r="G28" s="28">
        <v>1003867828.59</v>
      </c>
      <c r="H28" s="262">
        <f t="shared" si="1"/>
        <v>-114917364.63</v>
      </c>
      <c r="I28" s="263"/>
    </row>
    <row r="29" spans="1:9" ht="9" customHeight="1">
      <c r="A29" s="137" t="s">
        <v>434</v>
      </c>
      <c r="B29" s="3"/>
      <c r="C29" s="28">
        <v>281432714.25</v>
      </c>
      <c r="D29" s="28">
        <v>0</v>
      </c>
      <c r="E29" s="28">
        <f t="shared" si="2"/>
        <v>281432714.25</v>
      </c>
      <c r="F29" s="28">
        <v>538634432.15</v>
      </c>
      <c r="G29" s="28">
        <v>531132017.09</v>
      </c>
      <c r="H29" s="262">
        <f t="shared" si="1"/>
        <v>-257201717.89999998</v>
      </c>
      <c r="I29" s="263"/>
    </row>
    <row r="30" spans="1:9" ht="9" customHeight="1">
      <c r="A30" s="137" t="s">
        <v>435</v>
      </c>
      <c r="B30" s="3"/>
      <c r="C30" s="28">
        <f>2239557437.64+130842613.63</f>
        <v>2370400051.27</v>
      </c>
      <c r="D30" s="28">
        <v>252713962.36</v>
      </c>
      <c r="E30" s="28">
        <f t="shared" si="2"/>
        <v>2623114013.63</v>
      </c>
      <c r="F30" s="28">
        <v>2313851273.29</v>
      </c>
      <c r="G30" s="28">
        <v>2039494422.81</v>
      </c>
      <c r="H30" s="262">
        <f t="shared" si="1"/>
        <v>309262740.34000015</v>
      </c>
      <c r="I30" s="263"/>
    </row>
    <row r="31" spans="1:9" ht="9" customHeight="1">
      <c r="A31" s="27" t="s">
        <v>436</v>
      </c>
      <c r="B31" s="3"/>
      <c r="C31" s="28">
        <v>594701454.82</v>
      </c>
      <c r="D31" s="28">
        <v>0</v>
      </c>
      <c r="E31" s="28">
        <f>SUM(C31:D31)</f>
        <v>594701454.82</v>
      </c>
      <c r="F31" s="28">
        <v>433520315.47</v>
      </c>
      <c r="G31" s="28">
        <v>433520315.47</v>
      </c>
      <c r="H31" s="262">
        <f t="shared" si="1"/>
        <v>161181139.35000002</v>
      </c>
      <c r="I31" s="263"/>
    </row>
    <row r="32" spans="1:9" ht="9" customHeight="1">
      <c r="A32" s="27" t="s">
        <v>437</v>
      </c>
      <c r="B32" s="3"/>
      <c r="C32" s="28">
        <v>1125853613.34</v>
      </c>
      <c r="D32" s="28">
        <v>125817577.81</v>
      </c>
      <c r="E32" s="28">
        <f>SUM(C32:D32)</f>
        <v>1251671191.1499999</v>
      </c>
      <c r="F32" s="28">
        <v>962340306.52</v>
      </c>
      <c r="G32" s="28">
        <v>907021089.19</v>
      </c>
      <c r="H32" s="262">
        <f>+E32-F32</f>
        <v>289330884.6299999</v>
      </c>
      <c r="I32" s="263"/>
    </row>
    <row r="33" spans="1:9" ht="9" customHeight="1">
      <c r="A33" s="27" t="s">
        <v>438</v>
      </c>
      <c r="B33" s="3"/>
      <c r="C33" s="28">
        <v>2838410597.07</v>
      </c>
      <c r="D33" s="28">
        <v>0</v>
      </c>
      <c r="E33" s="28">
        <f>SUM(C33:D33)</f>
        <v>2838410597.07</v>
      </c>
      <c r="F33" s="28">
        <v>2402858777.38</v>
      </c>
      <c r="G33" s="28">
        <v>2387394832.38</v>
      </c>
      <c r="H33" s="262">
        <f>+E33-F33</f>
        <v>435551819.69000006</v>
      </c>
      <c r="I33" s="263"/>
    </row>
    <row r="34" spans="1:9" ht="2.25" customHeight="1">
      <c r="A34" s="10"/>
      <c r="B34" s="3"/>
      <c r="C34" s="3"/>
      <c r="D34" s="3"/>
      <c r="E34" s="3"/>
      <c r="F34" s="3"/>
      <c r="G34" s="3"/>
      <c r="I34" s="3"/>
    </row>
    <row r="35" spans="1:9" ht="2.25" customHeight="1">
      <c r="A35" s="10"/>
      <c r="B35" s="3"/>
      <c r="C35" s="3"/>
      <c r="D35" s="3"/>
      <c r="E35" s="3"/>
      <c r="F35" s="3"/>
      <c r="G35" s="3"/>
      <c r="I35" s="3"/>
    </row>
    <row r="36" spans="1:9" ht="9" customHeight="1">
      <c r="A36" s="23" t="s">
        <v>439</v>
      </c>
      <c r="B36" s="3"/>
      <c r="C36" s="24">
        <f aca="true" t="shared" si="3" ref="C36:H36">SUM(C37:C57)</f>
        <v>15049982560</v>
      </c>
      <c r="D36" s="24">
        <f t="shared" si="3"/>
        <v>2319599171.6800003</v>
      </c>
      <c r="E36" s="24">
        <f t="shared" si="3"/>
        <v>17369581731.68</v>
      </c>
      <c r="F36" s="24">
        <f t="shared" si="3"/>
        <v>12770420108.4</v>
      </c>
      <c r="G36" s="24">
        <f t="shared" si="3"/>
        <v>12768234011.91</v>
      </c>
      <c r="H36" s="264">
        <f t="shared" si="3"/>
        <v>4599161623.28</v>
      </c>
      <c r="I36" s="265">
        <f>SUM(I37:I54)</f>
        <v>0</v>
      </c>
    </row>
    <row r="37" spans="1:9" ht="9" customHeight="1">
      <c r="A37" s="27" t="s">
        <v>440</v>
      </c>
      <c r="B37" s="3"/>
      <c r="C37" s="28">
        <v>0</v>
      </c>
      <c r="D37" s="28">
        <v>4174231.22</v>
      </c>
      <c r="E37" s="28">
        <f>SUM(C37:D37)</f>
        <v>4174231.22</v>
      </c>
      <c r="F37" s="28">
        <v>4174231.22</v>
      </c>
      <c r="G37" s="28">
        <v>4174231.22</v>
      </c>
      <c r="H37" s="262">
        <f aca="true" t="shared" si="4" ref="H37:H58">+E37-F37</f>
        <v>0</v>
      </c>
      <c r="I37" s="263"/>
    </row>
    <row r="38" spans="1:9" ht="9" customHeight="1">
      <c r="A38" s="27" t="s">
        <v>441</v>
      </c>
      <c r="B38" s="3"/>
      <c r="C38" s="28">
        <v>0</v>
      </c>
      <c r="D38" s="28">
        <v>0</v>
      </c>
      <c r="E38" s="28">
        <f aca="true" t="shared" si="5" ref="E38:E55">SUM(C38:D38)</f>
        <v>0</v>
      </c>
      <c r="F38" s="28">
        <v>0</v>
      </c>
      <c r="G38" s="28">
        <v>0</v>
      </c>
      <c r="H38" s="262">
        <f t="shared" si="4"/>
        <v>0</v>
      </c>
      <c r="I38" s="263"/>
    </row>
    <row r="39" spans="1:9" ht="9" customHeight="1">
      <c r="A39" s="27" t="s">
        <v>442</v>
      </c>
      <c r="B39" s="3"/>
      <c r="C39" s="28">
        <v>0</v>
      </c>
      <c r="D39" s="28">
        <v>23879173</v>
      </c>
      <c r="E39" s="28">
        <f t="shared" si="5"/>
        <v>23879173</v>
      </c>
      <c r="F39" s="28">
        <v>0</v>
      </c>
      <c r="G39" s="28">
        <v>0</v>
      </c>
      <c r="H39" s="262">
        <f t="shared" si="4"/>
        <v>23879173</v>
      </c>
      <c r="I39" s="263"/>
    </row>
    <row r="40" spans="1:9" ht="9" customHeight="1">
      <c r="A40" s="27" t="s">
        <v>443</v>
      </c>
      <c r="B40" s="3"/>
      <c r="C40" s="28">
        <v>0</v>
      </c>
      <c r="D40" s="28">
        <v>0</v>
      </c>
      <c r="E40" s="28">
        <f t="shared" si="5"/>
        <v>0</v>
      </c>
      <c r="F40" s="28">
        <v>0</v>
      </c>
      <c r="G40" s="28">
        <v>0</v>
      </c>
      <c r="H40" s="262">
        <f t="shared" si="4"/>
        <v>0</v>
      </c>
      <c r="I40" s="263"/>
    </row>
    <row r="41" spans="1:9" ht="9" customHeight="1">
      <c r="A41" s="27" t="s">
        <v>444</v>
      </c>
      <c r="B41" s="3"/>
      <c r="C41" s="28">
        <v>371036500</v>
      </c>
      <c r="D41" s="28">
        <v>13752768.91</v>
      </c>
      <c r="E41" s="28">
        <f t="shared" si="5"/>
        <v>384789268.91</v>
      </c>
      <c r="F41" s="28">
        <v>186600354.04</v>
      </c>
      <c r="G41" s="28">
        <v>186600354.04</v>
      </c>
      <c r="H41" s="262">
        <f t="shared" si="4"/>
        <v>198188914.87000003</v>
      </c>
      <c r="I41" s="263"/>
    </row>
    <row r="42" spans="1:9" ht="9" customHeight="1">
      <c r="A42" s="27" t="s">
        <v>445</v>
      </c>
      <c r="B42" s="3"/>
      <c r="C42" s="28">
        <v>0</v>
      </c>
      <c r="D42" s="28">
        <v>0</v>
      </c>
      <c r="E42" s="28">
        <f t="shared" si="5"/>
        <v>0</v>
      </c>
      <c r="F42" s="28">
        <v>0</v>
      </c>
      <c r="G42" s="28">
        <v>0</v>
      </c>
      <c r="H42" s="262">
        <f t="shared" si="4"/>
        <v>0</v>
      </c>
      <c r="I42" s="263"/>
    </row>
    <row r="43" spans="1:9" ht="9" customHeight="1">
      <c r="A43" s="27" t="s">
        <v>446</v>
      </c>
      <c r="B43" s="3"/>
      <c r="C43" s="28">
        <v>18606784</v>
      </c>
      <c r="D43" s="28">
        <v>231832667.74</v>
      </c>
      <c r="E43" s="28">
        <f t="shared" si="5"/>
        <v>250439451.74</v>
      </c>
      <c r="F43" s="28">
        <v>176106986.46</v>
      </c>
      <c r="G43" s="28">
        <v>175497498.47</v>
      </c>
      <c r="H43" s="262">
        <f t="shared" si="4"/>
        <v>74332465.28</v>
      </c>
      <c r="I43" s="263"/>
    </row>
    <row r="44" spans="1:9" ht="9" customHeight="1">
      <c r="A44" s="27" t="s">
        <v>447</v>
      </c>
      <c r="B44" s="3"/>
      <c r="C44" s="28">
        <v>0</v>
      </c>
      <c r="D44" s="28">
        <v>0</v>
      </c>
      <c r="E44" s="28">
        <f t="shared" si="5"/>
        <v>0</v>
      </c>
      <c r="F44" s="28">
        <v>0</v>
      </c>
      <c r="G44" s="28">
        <v>0</v>
      </c>
      <c r="H44" s="262">
        <f t="shared" si="4"/>
        <v>0</v>
      </c>
      <c r="I44" s="263"/>
    </row>
    <row r="45" spans="1:9" ht="9" customHeight="1">
      <c r="A45" s="27" t="s">
        <v>448</v>
      </c>
      <c r="B45" s="3"/>
      <c r="C45" s="28">
        <v>0</v>
      </c>
      <c r="D45" s="28">
        <v>0</v>
      </c>
      <c r="E45" s="28">
        <f t="shared" si="5"/>
        <v>0</v>
      </c>
      <c r="F45" s="28">
        <v>0</v>
      </c>
      <c r="G45" s="28">
        <v>0</v>
      </c>
      <c r="H45" s="262">
        <f t="shared" si="4"/>
        <v>0</v>
      </c>
      <c r="I45" s="263"/>
    </row>
    <row r="46" spans="1:9" ht="9" customHeight="1">
      <c r="A46" s="27" t="s">
        <v>449</v>
      </c>
      <c r="B46" s="3"/>
      <c r="C46" s="28">
        <v>0</v>
      </c>
      <c r="D46" s="28">
        <v>0</v>
      </c>
      <c r="E46" s="28">
        <f t="shared" si="5"/>
        <v>0</v>
      </c>
      <c r="F46" s="28">
        <v>0</v>
      </c>
      <c r="G46" s="28">
        <v>0</v>
      </c>
      <c r="H46" s="262">
        <f t="shared" si="4"/>
        <v>0</v>
      </c>
      <c r="I46" s="263"/>
    </row>
    <row r="47" spans="1:9" ht="9" customHeight="1">
      <c r="A47" s="27" t="s">
        <v>450</v>
      </c>
      <c r="B47" s="3"/>
      <c r="C47" s="28">
        <v>27514677</v>
      </c>
      <c r="D47" s="28">
        <v>63746156.44</v>
      </c>
      <c r="E47" s="28">
        <f t="shared" si="5"/>
        <v>91260833.44</v>
      </c>
      <c r="F47" s="28">
        <v>15337203.79</v>
      </c>
      <c r="G47" s="28">
        <v>15300845.29</v>
      </c>
      <c r="H47" s="262">
        <f t="shared" si="4"/>
        <v>75923629.65</v>
      </c>
      <c r="I47" s="263"/>
    </row>
    <row r="48" spans="1:9" ht="9" customHeight="1">
      <c r="A48" s="27" t="s">
        <v>451</v>
      </c>
      <c r="B48" s="3"/>
      <c r="C48" s="28">
        <v>448316670</v>
      </c>
      <c r="D48" s="28">
        <v>510253371.67</v>
      </c>
      <c r="E48" s="28">
        <f t="shared" si="5"/>
        <v>958570041.6700001</v>
      </c>
      <c r="F48" s="28">
        <v>450154075.31</v>
      </c>
      <c r="G48" s="28">
        <v>450154075.31</v>
      </c>
      <c r="H48" s="262">
        <f t="shared" si="4"/>
        <v>508415966.3600001</v>
      </c>
      <c r="I48" s="263"/>
    </row>
    <row r="49" spans="1:9" ht="9" customHeight="1">
      <c r="A49" s="27" t="s">
        <v>452</v>
      </c>
      <c r="B49" s="3"/>
      <c r="C49" s="28">
        <v>2600000</v>
      </c>
      <c r="D49" s="28">
        <v>1000000</v>
      </c>
      <c r="E49" s="28">
        <f t="shared" si="5"/>
        <v>3600000</v>
      </c>
      <c r="F49" s="28">
        <v>772965.93</v>
      </c>
      <c r="G49" s="28">
        <v>772965.93</v>
      </c>
      <c r="H49" s="262">
        <f t="shared" si="4"/>
        <v>2827034.07</v>
      </c>
      <c r="I49" s="263"/>
    </row>
    <row r="50" spans="1:9" ht="9" customHeight="1">
      <c r="A50" s="27" t="s">
        <v>453</v>
      </c>
      <c r="B50" s="3"/>
      <c r="C50" s="28">
        <v>0</v>
      </c>
      <c r="D50" s="28">
        <v>0</v>
      </c>
      <c r="E50" s="28">
        <f>SUM(C50:D50)</f>
        <v>0</v>
      </c>
      <c r="F50" s="28">
        <v>0</v>
      </c>
      <c r="G50" s="28">
        <v>0</v>
      </c>
      <c r="H50" s="262">
        <f>+E50-F50</f>
        <v>0</v>
      </c>
      <c r="I50" s="263"/>
    </row>
    <row r="51" spans="1:9" ht="9" customHeight="1">
      <c r="A51" s="27" t="s">
        <v>454</v>
      </c>
      <c r="B51" s="3"/>
      <c r="C51" s="28">
        <v>0</v>
      </c>
      <c r="D51" s="28">
        <v>0</v>
      </c>
      <c r="E51" s="28">
        <f>SUM(C51:D51)</f>
        <v>0</v>
      </c>
      <c r="F51" s="28">
        <v>0</v>
      </c>
      <c r="G51" s="28">
        <v>0</v>
      </c>
      <c r="H51" s="262">
        <f>+E51-F51</f>
        <v>0</v>
      </c>
      <c r="I51" s="263"/>
    </row>
    <row r="52" spans="1:9" ht="9" customHeight="1">
      <c r="A52" s="27" t="s">
        <v>455</v>
      </c>
      <c r="B52" s="3"/>
      <c r="C52" s="28">
        <v>0</v>
      </c>
      <c r="D52" s="28">
        <v>0</v>
      </c>
      <c r="E52" s="28">
        <f t="shared" si="5"/>
        <v>0</v>
      </c>
      <c r="F52" s="28">
        <v>16657.31</v>
      </c>
      <c r="G52" s="28">
        <v>16657.31</v>
      </c>
      <c r="H52" s="262">
        <f t="shared" si="4"/>
        <v>-16657.31</v>
      </c>
      <c r="I52" s="263"/>
    </row>
    <row r="53" spans="1:9" ht="9" customHeight="1">
      <c r="A53" s="27" t="s">
        <v>456</v>
      </c>
      <c r="B53" s="3"/>
      <c r="C53" s="28">
        <v>0</v>
      </c>
      <c r="D53" s="28">
        <v>0</v>
      </c>
      <c r="E53" s="28">
        <f t="shared" si="5"/>
        <v>0</v>
      </c>
      <c r="F53" s="28">
        <v>0</v>
      </c>
      <c r="G53" s="28">
        <v>0</v>
      </c>
      <c r="H53" s="262">
        <f t="shared" si="4"/>
        <v>0</v>
      </c>
      <c r="I53" s="263"/>
    </row>
    <row r="54" spans="1:9" ht="9" customHeight="1">
      <c r="A54" s="27" t="s">
        <v>457</v>
      </c>
      <c r="B54" s="3"/>
      <c r="C54" s="28">
        <v>10169738087</v>
      </c>
      <c r="D54" s="28">
        <v>1412642873.23</v>
      </c>
      <c r="E54" s="28">
        <f t="shared" si="5"/>
        <v>11582380960.23</v>
      </c>
      <c r="F54" s="28">
        <v>8509621932.91</v>
      </c>
      <c r="G54" s="28">
        <v>8508081682.91</v>
      </c>
      <c r="H54" s="262">
        <f t="shared" si="4"/>
        <v>3072759027.3199997</v>
      </c>
      <c r="I54" s="263"/>
    </row>
    <row r="55" spans="1:9" ht="9" customHeight="1">
      <c r="A55" s="27" t="s">
        <v>458</v>
      </c>
      <c r="B55" s="3"/>
      <c r="C55" s="28">
        <v>0</v>
      </c>
      <c r="D55" s="28">
        <v>0</v>
      </c>
      <c r="E55" s="28">
        <f t="shared" si="5"/>
        <v>0</v>
      </c>
      <c r="F55" s="28">
        <v>0</v>
      </c>
      <c r="G55" s="28">
        <v>0</v>
      </c>
      <c r="H55" s="262">
        <f>+E55-F55</f>
        <v>0</v>
      </c>
      <c r="I55" s="263"/>
    </row>
    <row r="56" spans="1:9" ht="9" customHeight="1">
      <c r="A56" s="27" t="s">
        <v>459</v>
      </c>
      <c r="B56" s="3"/>
      <c r="C56" s="28">
        <v>1674686127</v>
      </c>
      <c r="D56" s="28">
        <v>35360217.69</v>
      </c>
      <c r="E56" s="28">
        <f>SUM(C56:D56)</f>
        <v>1710046344.69</v>
      </c>
      <c r="F56" s="28">
        <v>1472572155.7</v>
      </c>
      <c r="G56" s="28">
        <v>1472572155.7</v>
      </c>
      <c r="H56" s="262">
        <f>+E56-F56</f>
        <v>237474188.99</v>
      </c>
      <c r="I56" s="263"/>
    </row>
    <row r="57" spans="1:9" ht="9" customHeight="1">
      <c r="A57" s="27" t="s">
        <v>460</v>
      </c>
      <c r="B57" s="3"/>
      <c r="C57" s="28">
        <v>2337483715</v>
      </c>
      <c r="D57" s="28">
        <v>22957711.78</v>
      </c>
      <c r="E57" s="28">
        <f>SUM(C57:D57)</f>
        <v>2360441426.78</v>
      </c>
      <c r="F57" s="28">
        <v>1955063545.73</v>
      </c>
      <c r="G57" s="28">
        <v>1955063545.73</v>
      </c>
      <c r="H57" s="262">
        <f>+E57-F57</f>
        <v>405377881.0500002</v>
      </c>
      <c r="I57" s="263"/>
    </row>
    <row r="58" spans="1:9" ht="2.25" customHeight="1">
      <c r="A58" s="10"/>
      <c r="B58" s="3"/>
      <c r="C58" s="3">
        <v>9331070227</v>
      </c>
      <c r="D58" s="3"/>
      <c r="E58" s="3"/>
      <c r="F58" s="3"/>
      <c r="G58" s="3"/>
      <c r="H58" s="262">
        <f t="shared" si="4"/>
        <v>0</v>
      </c>
      <c r="I58" s="263"/>
    </row>
    <row r="59" spans="1:9" ht="2.25" customHeight="1">
      <c r="A59" s="10"/>
      <c r="B59" s="3"/>
      <c r="C59" s="3"/>
      <c r="D59" s="3"/>
      <c r="E59" s="3"/>
      <c r="F59" s="3"/>
      <c r="G59" s="3"/>
      <c r="I59" s="3"/>
    </row>
    <row r="60" spans="1:9" ht="9" customHeight="1">
      <c r="A60" s="23" t="s">
        <v>414</v>
      </c>
      <c r="B60" s="3"/>
      <c r="C60" s="24">
        <f aca="true" t="shared" si="6" ref="C60:I60">+C10+C36</f>
        <v>28226585829</v>
      </c>
      <c r="D60" s="24">
        <f>+D10+D36</f>
        <v>3710839389.4800005</v>
      </c>
      <c r="E60" s="24">
        <f t="shared" si="6"/>
        <v>31937425218.48</v>
      </c>
      <c r="F60" s="24">
        <f t="shared" si="6"/>
        <v>24010402059.729996</v>
      </c>
      <c r="G60" s="24">
        <f t="shared" si="6"/>
        <v>23553409903.64</v>
      </c>
      <c r="H60" s="264">
        <f t="shared" si="6"/>
        <v>7927023158.75</v>
      </c>
      <c r="I60" s="265">
        <f t="shared" si="6"/>
        <v>0</v>
      </c>
    </row>
    <row r="61" spans="1:9" ht="2.25" customHeight="1">
      <c r="A61" s="14"/>
      <c r="B61" s="15"/>
      <c r="C61" s="15"/>
      <c r="D61" s="15"/>
      <c r="E61" s="15"/>
      <c r="F61" s="15"/>
      <c r="G61" s="15"/>
      <c r="H61" s="17"/>
      <c r="I61" s="15"/>
    </row>
    <row r="62" ht="3.75" customHeight="1"/>
  </sheetData>
  <mergeCells count="57">
    <mergeCell ref="H60:I60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47:I47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33:I33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21:I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3A80-BA15-4C26-87D6-3FB0011B3CEB}">
  <sheetPr>
    <outlinePr summaryBelow="0"/>
    <pageSetUpPr fitToPage="1"/>
  </sheetPr>
  <dimension ref="A1:I93"/>
  <sheetViews>
    <sheetView showGridLines="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  <col min="257" max="257" width="39.28125" style="0" customWidth="1"/>
    <col min="258" max="258" width="0.13671875" style="0" customWidth="1"/>
    <col min="259" max="259" width="13.7109375" style="0" customWidth="1"/>
    <col min="260" max="260" width="12.00390625" style="0" customWidth="1"/>
    <col min="261" max="261" width="13.7109375" style="0" customWidth="1"/>
    <col min="262" max="262" width="12.8515625" style="0" customWidth="1"/>
    <col min="263" max="263" width="12.7109375" style="0" customWidth="1"/>
    <col min="264" max="264" width="7.57421875" style="0" customWidth="1"/>
    <col min="265" max="265" width="5.7109375" style="0" customWidth="1"/>
    <col min="513" max="513" width="39.28125" style="0" customWidth="1"/>
    <col min="514" max="514" width="0.13671875" style="0" customWidth="1"/>
    <col min="515" max="515" width="13.7109375" style="0" customWidth="1"/>
    <col min="516" max="516" width="12.00390625" style="0" customWidth="1"/>
    <col min="517" max="517" width="13.7109375" style="0" customWidth="1"/>
    <col min="518" max="518" width="12.8515625" style="0" customWidth="1"/>
    <col min="519" max="519" width="12.7109375" style="0" customWidth="1"/>
    <col min="520" max="520" width="7.57421875" style="0" customWidth="1"/>
    <col min="521" max="521" width="5.7109375" style="0" customWidth="1"/>
    <col min="769" max="769" width="39.28125" style="0" customWidth="1"/>
    <col min="770" max="770" width="0.13671875" style="0" customWidth="1"/>
    <col min="771" max="771" width="13.7109375" style="0" customWidth="1"/>
    <col min="772" max="772" width="12.00390625" style="0" customWidth="1"/>
    <col min="773" max="773" width="13.7109375" style="0" customWidth="1"/>
    <col min="774" max="774" width="12.8515625" style="0" customWidth="1"/>
    <col min="775" max="775" width="12.7109375" style="0" customWidth="1"/>
    <col min="776" max="776" width="7.57421875" style="0" customWidth="1"/>
    <col min="777" max="777" width="5.7109375" style="0" customWidth="1"/>
    <col min="1025" max="1025" width="39.28125" style="0" customWidth="1"/>
    <col min="1026" max="1026" width="0.13671875" style="0" customWidth="1"/>
    <col min="1027" max="1027" width="13.7109375" style="0" customWidth="1"/>
    <col min="1028" max="1028" width="12.00390625" style="0" customWidth="1"/>
    <col min="1029" max="1029" width="13.7109375" style="0" customWidth="1"/>
    <col min="1030" max="1030" width="12.8515625" style="0" customWidth="1"/>
    <col min="1031" max="1031" width="12.7109375" style="0" customWidth="1"/>
    <col min="1032" max="1032" width="7.57421875" style="0" customWidth="1"/>
    <col min="1033" max="1033" width="5.7109375" style="0" customWidth="1"/>
    <col min="1281" max="1281" width="39.28125" style="0" customWidth="1"/>
    <col min="1282" max="1282" width="0.13671875" style="0" customWidth="1"/>
    <col min="1283" max="1283" width="13.7109375" style="0" customWidth="1"/>
    <col min="1284" max="1284" width="12.00390625" style="0" customWidth="1"/>
    <col min="1285" max="1285" width="13.7109375" style="0" customWidth="1"/>
    <col min="1286" max="1286" width="12.8515625" style="0" customWidth="1"/>
    <col min="1287" max="1287" width="12.7109375" style="0" customWidth="1"/>
    <col min="1288" max="1288" width="7.57421875" style="0" customWidth="1"/>
    <col min="1289" max="1289" width="5.7109375" style="0" customWidth="1"/>
    <col min="1537" max="1537" width="39.28125" style="0" customWidth="1"/>
    <col min="1538" max="1538" width="0.13671875" style="0" customWidth="1"/>
    <col min="1539" max="1539" width="13.7109375" style="0" customWidth="1"/>
    <col min="1540" max="1540" width="12.00390625" style="0" customWidth="1"/>
    <col min="1541" max="1541" width="13.7109375" style="0" customWidth="1"/>
    <col min="1542" max="1542" width="12.8515625" style="0" customWidth="1"/>
    <col min="1543" max="1543" width="12.7109375" style="0" customWidth="1"/>
    <col min="1544" max="1544" width="7.57421875" style="0" customWidth="1"/>
    <col min="1545" max="1545" width="5.7109375" style="0" customWidth="1"/>
    <col min="1793" max="1793" width="39.28125" style="0" customWidth="1"/>
    <col min="1794" max="1794" width="0.13671875" style="0" customWidth="1"/>
    <col min="1795" max="1795" width="13.7109375" style="0" customWidth="1"/>
    <col min="1796" max="1796" width="12.00390625" style="0" customWidth="1"/>
    <col min="1797" max="1797" width="13.7109375" style="0" customWidth="1"/>
    <col min="1798" max="1798" width="12.8515625" style="0" customWidth="1"/>
    <col min="1799" max="1799" width="12.7109375" style="0" customWidth="1"/>
    <col min="1800" max="1800" width="7.57421875" style="0" customWidth="1"/>
    <col min="1801" max="1801" width="5.7109375" style="0" customWidth="1"/>
    <col min="2049" max="2049" width="39.28125" style="0" customWidth="1"/>
    <col min="2050" max="2050" width="0.13671875" style="0" customWidth="1"/>
    <col min="2051" max="2051" width="13.7109375" style="0" customWidth="1"/>
    <col min="2052" max="2052" width="12.00390625" style="0" customWidth="1"/>
    <col min="2053" max="2053" width="13.7109375" style="0" customWidth="1"/>
    <col min="2054" max="2054" width="12.8515625" style="0" customWidth="1"/>
    <col min="2055" max="2055" width="12.7109375" style="0" customWidth="1"/>
    <col min="2056" max="2056" width="7.57421875" style="0" customWidth="1"/>
    <col min="2057" max="2057" width="5.7109375" style="0" customWidth="1"/>
    <col min="2305" max="2305" width="39.28125" style="0" customWidth="1"/>
    <col min="2306" max="2306" width="0.13671875" style="0" customWidth="1"/>
    <col min="2307" max="2307" width="13.7109375" style="0" customWidth="1"/>
    <col min="2308" max="2308" width="12.00390625" style="0" customWidth="1"/>
    <col min="2309" max="2309" width="13.7109375" style="0" customWidth="1"/>
    <col min="2310" max="2310" width="12.8515625" style="0" customWidth="1"/>
    <col min="2311" max="2311" width="12.7109375" style="0" customWidth="1"/>
    <col min="2312" max="2312" width="7.57421875" style="0" customWidth="1"/>
    <col min="2313" max="2313" width="5.7109375" style="0" customWidth="1"/>
    <col min="2561" max="2561" width="39.28125" style="0" customWidth="1"/>
    <col min="2562" max="2562" width="0.13671875" style="0" customWidth="1"/>
    <col min="2563" max="2563" width="13.7109375" style="0" customWidth="1"/>
    <col min="2564" max="2564" width="12.00390625" style="0" customWidth="1"/>
    <col min="2565" max="2565" width="13.7109375" style="0" customWidth="1"/>
    <col min="2566" max="2566" width="12.8515625" style="0" customWidth="1"/>
    <col min="2567" max="2567" width="12.7109375" style="0" customWidth="1"/>
    <col min="2568" max="2568" width="7.57421875" style="0" customWidth="1"/>
    <col min="2569" max="2569" width="5.7109375" style="0" customWidth="1"/>
    <col min="2817" max="2817" width="39.28125" style="0" customWidth="1"/>
    <col min="2818" max="2818" width="0.13671875" style="0" customWidth="1"/>
    <col min="2819" max="2819" width="13.7109375" style="0" customWidth="1"/>
    <col min="2820" max="2820" width="12.00390625" style="0" customWidth="1"/>
    <col min="2821" max="2821" width="13.7109375" style="0" customWidth="1"/>
    <col min="2822" max="2822" width="12.8515625" style="0" customWidth="1"/>
    <col min="2823" max="2823" width="12.7109375" style="0" customWidth="1"/>
    <col min="2824" max="2824" width="7.57421875" style="0" customWidth="1"/>
    <col min="2825" max="2825" width="5.7109375" style="0" customWidth="1"/>
    <col min="3073" max="3073" width="39.28125" style="0" customWidth="1"/>
    <col min="3074" max="3074" width="0.13671875" style="0" customWidth="1"/>
    <col min="3075" max="3075" width="13.7109375" style="0" customWidth="1"/>
    <col min="3076" max="3076" width="12.00390625" style="0" customWidth="1"/>
    <col min="3077" max="3077" width="13.7109375" style="0" customWidth="1"/>
    <col min="3078" max="3078" width="12.8515625" style="0" customWidth="1"/>
    <col min="3079" max="3079" width="12.7109375" style="0" customWidth="1"/>
    <col min="3080" max="3080" width="7.57421875" style="0" customWidth="1"/>
    <col min="3081" max="3081" width="5.7109375" style="0" customWidth="1"/>
    <col min="3329" max="3329" width="39.28125" style="0" customWidth="1"/>
    <col min="3330" max="3330" width="0.13671875" style="0" customWidth="1"/>
    <col min="3331" max="3331" width="13.7109375" style="0" customWidth="1"/>
    <col min="3332" max="3332" width="12.00390625" style="0" customWidth="1"/>
    <col min="3333" max="3333" width="13.7109375" style="0" customWidth="1"/>
    <col min="3334" max="3334" width="12.8515625" style="0" customWidth="1"/>
    <col min="3335" max="3335" width="12.7109375" style="0" customWidth="1"/>
    <col min="3336" max="3336" width="7.57421875" style="0" customWidth="1"/>
    <col min="3337" max="3337" width="5.7109375" style="0" customWidth="1"/>
    <col min="3585" max="3585" width="39.28125" style="0" customWidth="1"/>
    <col min="3586" max="3586" width="0.13671875" style="0" customWidth="1"/>
    <col min="3587" max="3587" width="13.7109375" style="0" customWidth="1"/>
    <col min="3588" max="3588" width="12.00390625" style="0" customWidth="1"/>
    <col min="3589" max="3589" width="13.7109375" style="0" customWidth="1"/>
    <col min="3590" max="3590" width="12.8515625" style="0" customWidth="1"/>
    <col min="3591" max="3591" width="12.7109375" style="0" customWidth="1"/>
    <col min="3592" max="3592" width="7.57421875" style="0" customWidth="1"/>
    <col min="3593" max="3593" width="5.7109375" style="0" customWidth="1"/>
    <col min="3841" max="3841" width="39.28125" style="0" customWidth="1"/>
    <col min="3842" max="3842" width="0.13671875" style="0" customWidth="1"/>
    <col min="3843" max="3843" width="13.7109375" style="0" customWidth="1"/>
    <col min="3844" max="3844" width="12.00390625" style="0" customWidth="1"/>
    <col min="3845" max="3845" width="13.7109375" style="0" customWidth="1"/>
    <col min="3846" max="3846" width="12.8515625" style="0" customWidth="1"/>
    <col min="3847" max="3847" width="12.7109375" style="0" customWidth="1"/>
    <col min="3848" max="3848" width="7.57421875" style="0" customWidth="1"/>
    <col min="3849" max="3849" width="5.7109375" style="0" customWidth="1"/>
    <col min="4097" max="4097" width="39.28125" style="0" customWidth="1"/>
    <col min="4098" max="4098" width="0.13671875" style="0" customWidth="1"/>
    <col min="4099" max="4099" width="13.7109375" style="0" customWidth="1"/>
    <col min="4100" max="4100" width="12.00390625" style="0" customWidth="1"/>
    <col min="4101" max="4101" width="13.7109375" style="0" customWidth="1"/>
    <col min="4102" max="4102" width="12.8515625" style="0" customWidth="1"/>
    <col min="4103" max="4103" width="12.7109375" style="0" customWidth="1"/>
    <col min="4104" max="4104" width="7.57421875" style="0" customWidth="1"/>
    <col min="4105" max="4105" width="5.7109375" style="0" customWidth="1"/>
    <col min="4353" max="4353" width="39.28125" style="0" customWidth="1"/>
    <col min="4354" max="4354" width="0.13671875" style="0" customWidth="1"/>
    <col min="4355" max="4355" width="13.7109375" style="0" customWidth="1"/>
    <col min="4356" max="4356" width="12.00390625" style="0" customWidth="1"/>
    <col min="4357" max="4357" width="13.7109375" style="0" customWidth="1"/>
    <col min="4358" max="4358" width="12.8515625" style="0" customWidth="1"/>
    <col min="4359" max="4359" width="12.7109375" style="0" customWidth="1"/>
    <col min="4360" max="4360" width="7.57421875" style="0" customWidth="1"/>
    <col min="4361" max="4361" width="5.7109375" style="0" customWidth="1"/>
    <col min="4609" max="4609" width="39.28125" style="0" customWidth="1"/>
    <col min="4610" max="4610" width="0.13671875" style="0" customWidth="1"/>
    <col min="4611" max="4611" width="13.7109375" style="0" customWidth="1"/>
    <col min="4612" max="4612" width="12.00390625" style="0" customWidth="1"/>
    <col min="4613" max="4613" width="13.7109375" style="0" customWidth="1"/>
    <col min="4614" max="4614" width="12.8515625" style="0" customWidth="1"/>
    <col min="4615" max="4615" width="12.7109375" style="0" customWidth="1"/>
    <col min="4616" max="4616" width="7.57421875" style="0" customWidth="1"/>
    <col min="4617" max="4617" width="5.7109375" style="0" customWidth="1"/>
    <col min="4865" max="4865" width="39.28125" style="0" customWidth="1"/>
    <col min="4866" max="4866" width="0.13671875" style="0" customWidth="1"/>
    <col min="4867" max="4867" width="13.7109375" style="0" customWidth="1"/>
    <col min="4868" max="4868" width="12.00390625" style="0" customWidth="1"/>
    <col min="4869" max="4869" width="13.7109375" style="0" customWidth="1"/>
    <col min="4870" max="4870" width="12.8515625" style="0" customWidth="1"/>
    <col min="4871" max="4871" width="12.7109375" style="0" customWidth="1"/>
    <col min="4872" max="4872" width="7.57421875" style="0" customWidth="1"/>
    <col min="4873" max="4873" width="5.7109375" style="0" customWidth="1"/>
    <col min="5121" max="5121" width="39.28125" style="0" customWidth="1"/>
    <col min="5122" max="5122" width="0.13671875" style="0" customWidth="1"/>
    <col min="5123" max="5123" width="13.7109375" style="0" customWidth="1"/>
    <col min="5124" max="5124" width="12.00390625" style="0" customWidth="1"/>
    <col min="5125" max="5125" width="13.7109375" style="0" customWidth="1"/>
    <col min="5126" max="5126" width="12.8515625" style="0" customWidth="1"/>
    <col min="5127" max="5127" width="12.7109375" style="0" customWidth="1"/>
    <col min="5128" max="5128" width="7.57421875" style="0" customWidth="1"/>
    <col min="5129" max="5129" width="5.7109375" style="0" customWidth="1"/>
    <col min="5377" max="5377" width="39.28125" style="0" customWidth="1"/>
    <col min="5378" max="5378" width="0.13671875" style="0" customWidth="1"/>
    <col min="5379" max="5379" width="13.7109375" style="0" customWidth="1"/>
    <col min="5380" max="5380" width="12.00390625" style="0" customWidth="1"/>
    <col min="5381" max="5381" width="13.7109375" style="0" customWidth="1"/>
    <col min="5382" max="5382" width="12.8515625" style="0" customWidth="1"/>
    <col min="5383" max="5383" width="12.7109375" style="0" customWidth="1"/>
    <col min="5384" max="5384" width="7.57421875" style="0" customWidth="1"/>
    <col min="5385" max="5385" width="5.7109375" style="0" customWidth="1"/>
    <col min="5633" max="5633" width="39.28125" style="0" customWidth="1"/>
    <col min="5634" max="5634" width="0.13671875" style="0" customWidth="1"/>
    <col min="5635" max="5635" width="13.7109375" style="0" customWidth="1"/>
    <col min="5636" max="5636" width="12.00390625" style="0" customWidth="1"/>
    <col min="5637" max="5637" width="13.7109375" style="0" customWidth="1"/>
    <col min="5638" max="5638" width="12.8515625" style="0" customWidth="1"/>
    <col min="5639" max="5639" width="12.7109375" style="0" customWidth="1"/>
    <col min="5640" max="5640" width="7.57421875" style="0" customWidth="1"/>
    <col min="5641" max="5641" width="5.7109375" style="0" customWidth="1"/>
    <col min="5889" max="5889" width="39.28125" style="0" customWidth="1"/>
    <col min="5890" max="5890" width="0.13671875" style="0" customWidth="1"/>
    <col min="5891" max="5891" width="13.7109375" style="0" customWidth="1"/>
    <col min="5892" max="5892" width="12.00390625" style="0" customWidth="1"/>
    <col min="5893" max="5893" width="13.7109375" style="0" customWidth="1"/>
    <col min="5894" max="5894" width="12.8515625" style="0" customWidth="1"/>
    <col min="5895" max="5895" width="12.7109375" style="0" customWidth="1"/>
    <col min="5896" max="5896" width="7.57421875" style="0" customWidth="1"/>
    <col min="5897" max="5897" width="5.7109375" style="0" customWidth="1"/>
    <col min="6145" max="6145" width="39.28125" style="0" customWidth="1"/>
    <col min="6146" max="6146" width="0.13671875" style="0" customWidth="1"/>
    <col min="6147" max="6147" width="13.7109375" style="0" customWidth="1"/>
    <col min="6148" max="6148" width="12.00390625" style="0" customWidth="1"/>
    <col min="6149" max="6149" width="13.7109375" style="0" customWidth="1"/>
    <col min="6150" max="6150" width="12.8515625" style="0" customWidth="1"/>
    <col min="6151" max="6151" width="12.7109375" style="0" customWidth="1"/>
    <col min="6152" max="6152" width="7.57421875" style="0" customWidth="1"/>
    <col min="6153" max="6153" width="5.7109375" style="0" customWidth="1"/>
    <col min="6401" max="6401" width="39.28125" style="0" customWidth="1"/>
    <col min="6402" max="6402" width="0.13671875" style="0" customWidth="1"/>
    <col min="6403" max="6403" width="13.7109375" style="0" customWidth="1"/>
    <col min="6404" max="6404" width="12.00390625" style="0" customWidth="1"/>
    <col min="6405" max="6405" width="13.7109375" style="0" customWidth="1"/>
    <col min="6406" max="6406" width="12.8515625" style="0" customWidth="1"/>
    <col min="6407" max="6407" width="12.7109375" style="0" customWidth="1"/>
    <col min="6408" max="6408" width="7.57421875" style="0" customWidth="1"/>
    <col min="6409" max="6409" width="5.7109375" style="0" customWidth="1"/>
    <col min="6657" max="6657" width="39.28125" style="0" customWidth="1"/>
    <col min="6658" max="6658" width="0.13671875" style="0" customWidth="1"/>
    <col min="6659" max="6659" width="13.7109375" style="0" customWidth="1"/>
    <col min="6660" max="6660" width="12.00390625" style="0" customWidth="1"/>
    <col min="6661" max="6661" width="13.7109375" style="0" customWidth="1"/>
    <col min="6662" max="6662" width="12.8515625" style="0" customWidth="1"/>
    <col min="6663" max="6663" width="12.7109375" style="0" customWidth="1"/>
    <col min="6664" max="6664" width="7.57421875" style="0" customWidth="1"/>
    <col min="6665" max="6665" width="5.7109375" style="0" customWidth="1"/>
    <col min="6913" max="6913" width="39.28125" style="0" customWidth="1"/>
    <col min="6914" max="6914" width="0.13671875" style="0" customWidth="1"/>
    <col min="6915" max="6915" width="13.7109375" style="0" customWidth="1"/>
    <col min="6916" max="6916" width="12.00390625" style="0" customWidth="1"/>
    <col min="6917" max="6917" width="13.7109375" style="0" customWidth="1"/>
    <col min="6918" max="6918" width="12.8515625" style="0" customWidth="1"/>
    <col min="6919" max="6919" width="12.7109375" style="0" customWidth="1"/>
    <col min="6920" max="6920" width="7.57421875" style="0" customWidth="1"/>
    <col min="6921" max="6921" width="5.7109375" style="0" customWidth="1"/>
    <col min="7169" max="7169" width="39.28125" style="0" customWidth="1"/>
    <col min="7170" max="7170" width="0.13671875" style="0" customWidth="1"/>
    <col min="7171" max="7171" width="13.7109375" style="0" customWidth="1"/>
    <col min="7172" max="7172" width="12.00390625" style="0" customWidth="1"/>
    <col min="7173" max="7173" width="13.7109375" style="0" customWidth="1"/>
    <col min="7174" max="7174" width="12.8515625" style="0" customWidth="1"/>
    <col min="7175" max="7175" width="12.7109375" style="0" customWidth="1"/>
    <col min="7176" max="7176" width="7.57421875" style="0" customWidth="1"/>
    <col min="7177" max="7177" width="5.7109375" style="0" customWidth="1"/>
    <col min="7425" max="7425" width="39.28125" style="0" customWidth="1"/>
    <col min="7426" max="7426" width="0.13671875" style="0" customWidth="1"/>
    <col min="7427" max="7427" width="13.7109375" style="0" customWidth="1"/>
    <col min="7428" max="7428" width="12.00390625" style="0" customWidth="1"/>
    <col min="7429" max="7429" width="13.7109375" style="0" customWidth="1"/>
    <col min="7430" max="7430" width="12.8515625" style="0" customWidth="1"/>
    <col min="7431" max="7431" width="12.7109375" style="0" customWidth="1"/>
    <col min="7432" max="7432" width="7.57421875" style="0" customWidth="1"/>
    <col min="7433" max="7433" width="5.7109375" style="0" customWidth="1"/>
    <col min="7681" max="7681" width="39.28125" style="0" customWidth="1"/>
    <col min="7682" max="7682" width="0.13671875" style="0" customWidth="1"/>
    <col min="7683" max="7683" width="13.7109375" style="0" customWidth="1"/>
    <col min="7684" max="7684" width="12.00390625" style="0" customWidth="1"/>
    <col min="7685" max="7685" width="13.7109375" style="0" customWidth="1"/>
    <col min="7686" max="7686" width="12.8515625" style="0" customWidth="1"/>
    <col min="7687" max="7687" width="12.7109375" style="0" customWidth="1"/>
    <col min="7688" max="7688" width="7.57421875" style="0" customWidth="1"/>
    <col min="7689" max="7689" width="5.7109375" style="0" customWidth="1"/>
    <col min="7937" max="7937" width="39.28125" style="0" customWidth="1"/>
    <col min="7938" max="7938" width="0.13671875" style="0" customWidth="1"/>
    <col min="7939" max="7939" width="13.7109375" style="0" customWidth="1"/>
    <col min="7940" max="7940" width="12.00390625" style="0" customWidth="1"/>
    <col min="7941" max="7941" width="13.7109375" style="0" customWidth="1"/>
    <col min="7942" max="7942" width="12.8515625" style="0" customWidth="1"/>
    <col min="7943" max="7943" width="12.7109375" style="0" customWidth="1"/>
    <col min="7944" max="7944" width="7.57421875" style="0" customWidth="1"/>
    <col min="7945" max="7945" width="5.7109375" style="0" customWidth="1"/>
    <col min="8193" max="8193" width="39.28125" style="0" customWidth="1"/>
    <col min="8194" max="8194" width="0.13671875" style="0" customWidth="1"/>
    <col min="8195" max="8195" width="13.7109375" style="0" customWidth="1"/>
    <col min="8196" max="8196" width="12.00390625" style="0" customWidth="1"/>
    <col min="8197" max="8197" width="13.7109375" style="0" customWidth="1"/>
    <col min="8198" max="8198" width="12.8515625" style="0" customWidth="1"/>
    <col min="8199" max="8199" width="12.7109375" style="0" customWidth="1"/>
    <col min="8200" max="8200" width="7.57421875" style="0" customWidth="1"/>
    <col min="8201" max="8201" width="5.7109375" style="0" customWidth="1"/>
    <col min="8449" max="8449" width="39.28125" style="0" customWidth="1"/>
    <col min="8450" max="8450" width="0.13671875" style="0" customWidth="1"/>
    <col min="8451" max="8451" width="13.7109375" style="0" customWidth="1"/>
    <col min="8452" max="8452" width="12.00390625" style="0" customWidth="1"/>
    <col min="8453" max="8453" width="13.7109375" style="0" customWidth="1"/>
    <col min="8454" max="8454" width="12.8515625" style="0" customWidth="1"/>
    <col min="8455" max="8455" width="12.7109375" style="0" customWidth="1"/>
    <col min="8456" max="8456" width="7.57421875" style="0" customWidth="1"/>
    <col min="8457" max="8457" width="5.7109375" style="0" customWidth="1"/>
    <col min="8705" max="8705" width="39.28125" style="0" customWidth="1"/>
    <col min="8706" max="8706" width="0.13671875" style="0" customWidth="1"/>
    <col min="8707" max="8707" width="13.7109375" style="0" customWidth="1"/>
    <col min="8708" max="8708" width="12.00390625" style="0" customWidth="1"/>
    <col min="8709" max="8709" width="13.7109375" style="0" customWidth="1"/>
    <col min="8710" max="8710" width="12.8515625" style="0" customWidth="1"/>
    <col min="8711" max="8711" width="12.7109375" style="0" customWidth="1"/>
    <col min="8712" max="8712" width="7.57421875" style="0" customWidth="1"/>
    <col min="8713" max="8713" width="5.7109375" style="0" customWidth="1"/>
    <col min="8961" max="8961" width="39.28125" style="0" customWidth="1"/>
    <col min="8962" max="8962" width="0.13671875" style="0" customWidth="1"/>
    <col min="8963" max="8963" width="13.7109375" style="0" customWidth="1"/>
    <col min="8964" max="8964" width="12.00390625" style="0" customWidth="1"/>
    <col min="8965" max="8965" width="13.7109375" style="0" customWidth="1"/>
    <col min="8966" max="8966" width="12.8515625" style="0" customWidth="1"/>
    <col min="8967" max="8967" width="12.7109375" style="0" customWidth="1"/>
    <col min="8968" max="8968" width="7.57421875" style="0" customWidth="1"/>
    <col min="8969" max="8969" width="5.7109375" style="0" customWidth="1"/>
    <col min="9217" max="9217" width="39.28125" style="0" customWidth="1"/>
    <col min="9218" max="9218" width="0.13671875" style="0" customWidth="1"/>
    <col min="9219" max="9219" width="13.7109375" style="0" customWidth="1"/>
    <col min="9220" max="9220" width="12.00390625" style="0" customWidth="1"/>
    <col min="9221" max="9221" width="13.7109375" style="0" customWidth="1"/>
    <col min="9222" max="9222" width="12.8515625" style="0" customWidth="1"/>
    <col min="9223" max="9223" width="12.7109375" style="0" customWidth="1"/>
    <col min="9224" max="9224" width="7.57421875" style="0" customWidth="1"/>
    <col min="9225" max="9225" width="5.7109375" style="0" customWidth="1"/>
    <col min="9473" max="9473" width="39.28125" style="0" customWidth="1"/>
    <col min="9474" max="9474" width="0.13671875" style="0" customWidth="1"/>
    <col min="9475" max="9475" width="13.7109375" style="0" customWidth="1"/>
    <col min="9476" max="9476" width="12.00390625" style="0" customWidth="1"/>
    <col min="9477" max="9477" width="13.7109375" style="0" customWidth="1"/>
    <col min="9478" max="9478" width="12.8515625" style="0" customWidth="1"/>
    <col min="9479" max="9479" width="12.7109375" style="0" customWidth="1"/>
    <col min="9480" max="9480" width="7.57421875" style="0" customWidth="1"/>
    <col min="9481" max="9481" width="5.7109375" style="0" customWidth="1"/>
    <col min="9729" max="9729" width="39.28125" style="0" customWidth="1"/>
    <col min="9730" max="9730" width="0.13671875" style="0" customWidth="1"/>
    <col min="9731" max="9731" width="13.7109375" style="0" customWidth="1"/>
    <col min="9732" max="9732" width="12.00390625" style="0" customWidth="1"/>
    <col min="9733" max="9733" width="13.7109375" style="0" customWidth="1"/>
    <col min="9734" max="9734" width="12.8515625" style="0" customWidth="1"/>
    <col min="9735" max="9735" width="12.7109375" style="0" customWidth="1"/>
    <col min="9736" max="9736" width="7.57421875" style="0" customWidth="1"/>
    <col min="9737" max="9737" width="5.7109375" style="0" customWidth="1"/>
    <col min="9985" max="9985" width="39.28125" style="0" customWidth="1"/>
    <col min="9986" max="9986" width="0.13671875" style="0" customWidth="1"/>
    <col min="9987" max="9987" width="13.7109375" style="0" customWidth="1"/>
    <col min="9988" max="9988" width="12.00390625" style="0" customWidth="1"/>
    <col min="9989" max="9989" width="13.7109375" style="0" customWidth="1"/>
    <col min="9990" max="9990" width="12.8515625" style="0" customWidth="1"/>
    <col min="9991" max="9991" width="12.7109375" style="0" customWidth="1"/>
    <col min="9992" max="9992" width="7.57421875" style="0" customWidth="1"/>
    <col min="9993" max="9993" width="5.7109375" style="0" customWidth="1"/>
    <col min="10241" max="10241" width="39.28125" style="0" customWidth="1"/>
    <col min="10242" max="10242" width="0.13671875" style="0" customWidth="1"/>
    <col min="10243" max="10243" width="13.7109375" style="0" customWidth="1"/>
    <col min="10244" max="10244" width="12.00390625" style="0" customWidth="1"/>
    <col min="10245" max="10245" width="13.7109375" style="0" customWidth="1"/>
    <col min="10246" max="10246" width="12.8515625" style="0" customWidth="1"/>
    <col min="10247" max="10247" width="12.7109375" style="0" customWidth="1"/>
    <col min="10248" max="10248" width="7.57421875" style="0" customWidth="1"/>
    <col min="10249" max="10249" width="5.7109375" style="0" customWidth="1"/>
    <col min="10497" max="10497" width="39.28125" style="0" customWidth="1"/>
    <col min="10498" max="10498" width="0.13671875" style="0" customWidth="1"/>
    <col min="10499" max="10499" width="13.7109375" style="0" customWidth="1"/>
    <col min="10500" max="10500" width="12.00390625" style="0" customWidth="1"/>
    <col min="10501" max="10501" width="13.7109375" style="0" customWidth="1"/>
    <col min="10502" max="10502" width="12.8515625" style="0" customWidth="1"/>
    <col min="10503" max="10503" width="12.7109375" style="0" customWidth="1"/>
    <col min="10504" max="10504" width="7.57421875" style="0" customWidth="1"/>
    <col min="10505" max="10505" width="5.7109375" style="0" customWidth="1"/>
    <col min="10753" max="10753" width="39.28125" style="0" customWidth="1"/>
    <col min="10754" max="10754" width="0.13671875" style="0" customWidth="1"/>
    <col min="10755" max="10755" width="13.7109375" style="0" customWidth="1"/>
    <col min="10756" max="10756" width="12.00390625" style="0" customWidth="1"/>
    <col min="10757" max="10757" width="13.7109375" style="0" customWidth="1"/>
    <col min="10758" max="10758" width="12.8515625" style="0" customWidth="1"/>
    <col min="10759" max="10759" width="12.7109375" style="0" customWidth="1"/>
    <col min="10760" max="10760" width="7.57421875" style="0" customWidth="1"/>
    <col min="10761" max="10761" width="5.7109375" style="0" customWidth="1"/>
    <col min="11009" max="11009" width="39.28125" style="0" customWidth="1"/>
    <col min="11010" max="11010" width="0.13671875" style="0" customWidth="1"/>
    <col min="11011" max="11011" width="13.7109375" style="0" customWidth="1"/>
    <col min="11012" max="11012" width="12.00390625" style="0" customWidth="1"/>
    <col min="11013" max="11013" width="13.7109375" style="0" customWidth="1"/>
    <col min="11014" max="11014" width="12.8515625" style="0" customWidth="1"/>
    <col min="11015" max="11015" width="12.7109375" style="0" customWidth="1"/>
    <col min="11016" max="11016" width="7.57421875" style="0" customWidth="1"/>
    <col min="11017" max="11017" width="5.7109375" style="0" customWidth="1"/>
    <col min="11265" max="11265" width="39.28125" style="0" customWidth="1"/>
    <col min="11266" max="11266" width="0.13671875" style="0" customWidth="1"/>
    <col min="11267" max="11267" width="13.7109375" style="0" customWidth="1"/>
    <col min="11268" max="11268" width="12.00390625" style="0" customWidth="1"/>
    <col min="11269" max="11269" width="13.7109375" style="0" customWidth="1"/>
    <col min="11270" max="11270" width="12.8515625" style="0" customWidth="1"/>
    <col min="11271" max="11271" width="12.7109375" style="0" customWidth="1"/>
    <col min="11272" max="11272" width="7.57421875" style="0" customWidth="1"/>
    <col min="11273" max="11273" width="5.7109375" style="0" customWidth="1"/>
    <col min="11521" max="11521" width="39.28125" style="0" customWidth="1"/>
    <col min="11522" max="11522" width="0.13671875" style="0" customWidth="1"/>
    <col min="11523" max="11523" width="13.7109375" style="0" customWidth="1"/>
    <col min="11524" max="11524" width="12.00390625" style="0" customWidth="1"/>
    <col min="11525" max="11525" width="13.7109375" style="0" customWidth="1"/>
    <col min="11526" max="11526" width="12.8515625" style="0" customWidth="1"/>
    <col min="11527" max="11527" width="12.7109375" style="0" customWidth="1"/>
    <col min="11528" max="11528" width="7.57421875" style="0" customWidth="1"/>
    <col min="11529" max="11529" width="5.7109375" style="0" customWidth="1"/>
    <col min="11777" max="11777" width="39.28125" style="0" customWidth="1"/>
    <col min="11778" max="11778" width="0.13671875" style="0" customWidth="1"/>
    <col min="11779" max="11779" width="13.7109375" style="0" customWidth="1"/>
    <col min="11780" max="11780" width="12.00390625" style="0" customWidth="1"/>
    <col min="11781" max="11781" width="13.7109375" style="0" customWidth="1"/>
    <col min="11782" max="11782" width="12.8515625" style="0" customWidth="1"/>
    <col min="11783" max="11783" width="12.7109375" style="0" customWidth="1"/>
    <col min="11784" max="11784" width="7.57421875" style="0" customWidth="1"/>
    <col min="11785" max="11785" width="5.7109375" style="0" customWidth="1"/>
    <col min="12033" max="12033" width="39.28125" style="0" customWidth="1"/>
    <col min="12034" max="12034" width="0.13671875" style="0" customWidth="1"/>
    <col min="12035" max="12035" width="13.7109375" style="0" customWidth="1"/>
    <col min="12036" max="12036" width="12.00390625" style="0" customWidth="1"/>
    <col min="12037" max="12037" width="13.7109375" style="0" customWidth="1"/>
    <col min="12038" max="12038" width="12.8515625" style="0" customWidth="1"/>
    <col min="12039" max="12039" width="12.7109375" style="0" customWidth="1"/>
    <col min="12040" max="12040" width="7.57421875" style="0" customWidth="1"/>
    <col min="12041" max="12041" width="5.7109375" style="0" customWidth="1"/>
    <col min="12289" max="12289" width="39.28125" style="0" customWidth="1"/>
    <col min="12290" max="12290" width="0.13671875" style="0" customWidth="1"/>
    <col min="12291" max="12291" width="13.7109375" style="0" customWidth="1"/>
    <col min="12292" max="12292" width="12.00390625" style="0" customWidth="1"/>
    <col min="12293" max="12293" width="13.7109375" style="0" customWidth="1"/>
    <col min="12294" max="12294" width="12.8515625" style="0" customWidth="1"/>
    <col min="12295" max="12295" width="12.7109375" style="0" customWidth="1"/>
    <col min="12296" max="12296" width="7.57421875" style="0" customWidth="1"/>
    <col min="12297" max="12297" width="5.7109375" style="0" customWidth="1"/>
    <col min="12545" max="12545" width="39.28125" style="0" customWidth="1"/>
    <col min="12546" max="12546" width="0.13671875" style="0" customWidth="1"/>
    <col min="12547" max="12547" width="13.7109375" style="0" customWidth="1"/>
    <col min="12548" max="12548" width="12.00390625" style="0" customWidth="1"/>
    <col min="12549" max="12549" width="13.7109375" style="0" customWidth="1"/>
    <col min="12550" max="12550" width="12.8515625" style="0" customWidth="1"/>
    <col min="12551" max="12551" width="12.7109375" style="0" customWidth="1"/>
    <col min="12552" max="12552" width="7.57421875" style="0" customWidth="1"/>
    <col min="12553" max="12553" width="5.7109375" style="0" customWidth="1"/>
    <col min="12801" max="12801" width="39.28125" style="0" customWidth="1"/>
    <col min="12802" max="12802" width="0.13671875" style="0" customWidth="1"/>
    <col min="12803" max="12803" width="13.7109375" style="0" customWidth="1"/>
    <col min="12804" max="12804" width="12.00390625" style="0" customWidth="1"/>
    <col min="12805" max="12805" width="13.7109375" style="0" customWidth="1"/>
    <col min="12806" max="12806" width="12.8515625" style="0" customWidth="1"/>
    <col min="12807" max="12807" width="12.7109375" style="0" customWidth="1"/>
    <col min="12808" max="12808" width="7.57421875" style="0" customWidth="1"/>
    <col min="12809" max="12809" width="5.7109375" style="0" customWidth="1"/>
    <col min="13057" max="13057" width="39.28125" style="0" customWidth="1"/>
    <col min="13058" max="13058" width="0.13671875" style="0" customWidth="1"/>
    <col min="13059" max="13059" width="13.7109375" style="0" customWidth="1"/>
    <col min="13060" max="13060" width="12.00390625" style="0" customWidth="1"/>
    <col min="13061" max="13061" width="13.7109375" style="0" customWidth="1"/>
    <col min="13062" max="13062" width="12.8515625" style="0" customWidth="1"/>
    <col min="13063" max="13063" width="12.7109375" style="0" customWidth="1"/>
    <col min="13064" max="13064" width="7.57421875" style="0" customWidth="1"/>
    <col min="13065" max="13065" width="5.7109375" style="0" customWidth="1"/>
    <col min="13313" max="13313" width="39.28125" style="0" customWidth="1"/>
    <col min="13314" max="13314" width="0.13671875" style="0" customWidth="1"/>
    <col min="13315" max="13315" width="13.7109375" style="0" customWidth="1"/>
    <col min="13316" max="13316" width="12.00390625" style="0" customWidth="1"/>
    <col min="13317" max="13317" width="13.7109375" style="0" customWidth="1"/>
    <col min="13318" max="13318" width="12.8515625" style="0" customWidth="1"/>
    <col min="13319" max="13319" width="12.7109375" style="0" customWidth="1"/>
    <col min="13320" max="13320" width="7.57421875" style="0" customWidth="1"/>
    <col min="13321" max="13321" width="5.7109375" style="0" customWidth="1"/>
    <col min="13569" max="13569" width="39.28125" style="0" customWidth="1"/>
    <col min="13570" max="13570" width="0.13671875" style="0" customWidth="1"/>
    <col min="13571" max="13571" width="13.7109375" style="0" customWidth="1"/>
    <col min="13572" max="13572" width="12.00390625" style="0" customWidth="1"/>
    <col min="13573" max="13573" width="13.7109375" style="0" customWidth="1"/>
    <col min="13574" max="13574" width="12.8515625" style="0" customWidth="1"/>
    <col min="13575" max="13575" width="12.7109375" style="0" customWidth="1"/>
    <col min="13576" max="13576" width="7.57421875" style="0" customWidth="1"/>
    <col min="13577" max="13577" width="5.7109375" style="0" customWidth="1"/>
    <col min="13825" max="13825" width="39.28125" style="0" customWidth="1"/>
    <col min="13826" max="13826" width="0.13671875" style="0" customWidth="1"/>
    <col min="13827" max="13827" width="13.7109375" style="0" customWidth="1"/>
    <col min="13828" max="13828" width="12.00390625" style="0" customWidth="1"/>
    <col min="13829" max="13829" width="13.7109375" style="0" customWidth="1"/>
    <col min="13830" max="13830" width="12.8515625" style="0" customWidth="1"/>
    <col min="13831" max="13831" width="12.7109375" style="0" customWidth="1"/>
    <col min="13832" max="13832" width="7.57421875" style="0" customWidth="1"/>
    <col min="13833" max="13833" width="5.7109375" style="0" customWidth="1"/>
    <col min="14081" max="14081" width="39.28125" style="0" customWidth="1"/>
    <col min="14082" max="14082" width="0.13671875" style="0" customWidth="1"/>
    <col min="14083" max="14083" width="13.7109375" style="0" customWidth="1"/>
    <col min="14084" max="14084" width="12.00390625" style="0" customWidth="1"/>
    <col min="14085" max="14085" width="13.7109375" style="0" customWidth="1"/>
    <col min="14086" max="14086" width="12.8515625" style="0" customWidth="1"/>
    <col min="14087" max="14087" width="12.7109375" style="0" customWidth="1"/>
    <col min="14088" max="14088" width="7.57421875" style="0" customWidth="1"/>
    <col min="14089" max="14089" width="5.7109375" style="0" customWidth="1"/>
    <col min="14337" max="14337" width="39.28125" style="0" customWidth="1"/>
    <col min="14338" max="14338" width="0.13671875" style="0" customWidth="1"/>
    <col min="14339" max="14339" width="13.7109375" style="0" customWidth="1"/>
    <col min="14340" max="14340" width="12.00390625" style="0" customWidth="1"/>
    <col min="14341" max="14341" width="13.7109375" style="0" customWidth="1"/>
    <col min="14342" max="14342" width="12.8515625" style="0" customWidth="1"/>
    <col min="14343" max="14343" width="12.7109375" style="0" customWidth="1"/>
    <col min="14344" max="14344" width="7.57421875" style="0" customWidth="1"/>
    <col min="14345" max="14345" width="5.7109375" style="0" customWidth="1"/>
    <col min="14593" max="14593" width="39.28125" style="0" customWidth="1"/>
    <col min="14594" max="14594" width="0.13671875" style="0" customWidth="1"/>
    <col min="14595" max="14595" width="13.7109375" style="0" customWidth="1"/>
    <col min="14596" max="14596" width="12.00390625" style="0" customWidth="1"/>
    <col min="14597" max="14597" width="13.7109375" style="0" customWidth="1"/>
    <col min="14598" max="14598" width="12.8515625" style="0" customWidth="1"/>
    <col min="14599" max="14599" width="12.7109375" style="0" customWidth="1"/>
    <col min="14600" max="14600" width="7.57421875" style="0" customWidth="1"/>
    <col min="14601" max="14601" width="5.7109375" style="0" customWidth="1"/>
    <col min="14849" max="14849" width="39.28125" style="0" customWidth="1"/>
    <col min="14850" max="14850" width="0.13671875" style="0" customWidth="1"/>
    <col min="14851" max="14851" width="13.7109375" style="0" customWidth="1"/>
    <col min="14852" max="14852" width="12.00390625" style="0" customWidth="1"/>
    <col min="14853" max="14853" width="13.7109375" style="0" customWidth="1"/>
    <col min="14854" max="14854" width="12.8515625" style="0" customWidth="1"/>
    <col min="14855" max="14855" width="12.7109375" style="0" customWidth="1"/>
    <col min="14856" max="14856" width="7.57421875" style="0" customWidth="1"/>
    <col min="14857" max="14857" width="5.7109375" style="0" customWidth="1"/>
    <col min="15105" max="15105" width="39.28125" style="0" customWidth="1"/>
    <col min="15106" max="15106" width="0.13671875" style="0" customWidth="1"/>
    <col min="15107" max="15107" width="13.7109375" style="0" customWidth="1"/>
    <col min="15108" max="15108" width="12.00390625" style="0" customWidth="1"/>
    <col min="15109" max="15109" width="13.7109375" style="0" customWidth="1"/>
    <col min="15110" max="15110" width="12.8515625" style="0" customWidth="1"/>
    <col min="15111" max="15111" width="12.7109375" style="0" customWidth="1"/>
    <col min="15112" max="15112" width="7.57421875" style="0" customWidth="1"/>
    <col min="15113" max="15113" width="5.7109375" style="0" customWidth="1"/>
    <col min="15361" max="15361" width="39.28125" style="0" customWidth="1"/>
    <col min="15362" max="15362" width="0.13671875" style="0" customWidth="1"/>
    <col min="15363" max="15363" width="13.7109375" style="0" customWidth="1"/>
    <col min="15364" max="15364" width="12.00390625" style="0" customWidth="1"/>
    <col min="15365" max="15365" width="13.7109375" style="0" customWidth="1"/>
    <col min="15366" max="15366" width="12.8515625" style="0" customWidth="1"/>
    <col min="15367" max="15367" width="12.7109375" style="0" customWidth="1"/>
    <col min="15368" max="15368" width="7.57421875" style="0" customWidth="1"/>
    <col min="15369" max="15369" width="5.7109375" style="0" customWidth="1"/>
    <col min="15617" max="15617" width="39.28125" style="0" customWidth="1"/>
    <col min="15618" max="15618" width="0.13671875" style="0" customWidth="1"/>
    <col min="15619" max="15619" width="13.7109375" style="0" customWidth="1"/>
    <col min="15620" max="15620" width="12.00390625" style="0" customWidth="1"/>
    <col min="15621" max="15621" width="13.7109375" style="0" customWidth="1"/>
    <col min="15622" max="15622" width="12.8515625" style="0" customWidth="1"/>
    <col min="15623" max="15623" width="12.7109375" style="0" customWidth="1"/>
    <col min="15624" max="15624" width="7.57421875" style="0" customWidth="1"/>
    <col min="15625" max="15625" width="5.7109375" style="0" customWidth="1"/>
    <col min="15873" max="15873" width="39.28125" style="0" customWidth="1"/>
    <col min="15874" max="15874" width="0.13671875" style="0" customWidth="1"/>
    <col min="15875" max="15875" width="13.7109375" style="0" customWidth="1"/>
    <col min="15876" max="15876" width="12.00390625" style="0" customWidth="1"/>
    <col min="15877" max="15877" width="13.7109375" style="0" customWidth="1"/>
    <col min="15878" max="15878" width="12.8515625" style="0" customWidth="1"/>
    <col min="15879" max="15879" width="12.7109375" style="0" customWidth="1"/>
    <col min="15880" max="15880" width="7.57421875" style="0" customWidth="1"/>
    <col min="15881" max="15881" width="5.7109375" style="0" customWidth="1"/>
    <col min="16129" max="16129" width="39.28125" style="0" customWidth="1"/>
    <col min="16130" max="16130" width="0.13671875" style="0" customWidth="1"/>
    <col min="16131" max="16131" width="13.7109375" style="0" customWidth="1"/>
    <col min="16132" max="16132" width="12.00390625" style="0" customWidth="1"/>
    <col min="16133" max="16133" width="13.7109375" style="0" customWidth="1"/>
    <col min="16134" max="16134" width="12.8515625" style="0" customWidth="1"/>
    <col min="16135" max="16135" width="12.7109375" style="0" customWidth="1"/>
    <col min="16136" max="16136" width="7.57421875" style="0" customWidth="1"/>
    <col min="16137" max="16137" width="5.7109375" style="0" customWidth="1"/>
  </cols>
  <sheetData>
    <row r="1" spans="1:9" ht="12.6" customHeight="1">
      <c r="A1" s="216" t="s">
        <v>461</v>
      </c>
      <c r="B1" s="217"/>
      <c r="C1" s="217"/>
      <c r="D1" s="217"/>
      <c r="E1" s="217"/>
      <c r="F1" s="217"/>
      <c r="G1" s="217"/>
      <c r="H1" s="217"/>
      <c r="I1" s="218"/>
    </row>
    <row r="2" spans="1:9" ht="11.4" customHeight="1">
      <c r="A2" s="219"/>
      <c r="B2" s="220"/>
      <c r="C2" s="220"/>
      <c r="D2" s="220"/>
      <c r="E2" s="220"/>
      <c r="F2" s="220"/>
      <c r="G2" s="220"/>
      <c r="H2" s="220"/>
      <c r="I2" s="221"/>
    </row>
    <row r="3" spans="1:9" ht="11.4" customHeight="1">
      <c r="A3" s="219"/>
      <c r="B3" s="220"/>
      <c r="C3" s="220"/>
      <c r="D3" s="220"/>
      <c r="E3" s="220"/>
      <c r="F3" s="220"/>
      <c r="G3" s="220"/>
      <c r="H3" s="220"/>
      <c r="I3" s="221"/>
    </row>
    <row r="4" spans="1:9" ht="11.4" customHeight="1">
      <c r="A4" s="219"/>
      <c r="B4" s="220"/>
      <c r="C4" s="220"/>
      <c r="D4" s="220"/>
      <c r="E4" s="220"/>
      <c r="F4" s="220"/>
      <c r="G4" s="220"/>
      <c r="H4" s="220"/>
      <c r="I4" s="221"/>
    </row>
    <row r="5" spans="1:9" ht="15.75" customHeight="1">
      <c r="A5" s="222"/>
      <c r="B5" s="223"/>
      <c r="C5" s="223"/>
      <c r="D5" s="223"/>
      <c r="E5" s="223"/>
      <c r="F5" s="223"/>
      <c r="G5" s="223"/>
      <c r="H5" s="223"/>
      <c r="I5" s="224"/>
    </row>
    <row r="6" spans="1:9" ht="13.2">
      <c r="A6" s="225" t="s">
        <v>1</v>
      </c>
      <c r="B6" s="248"/>
      <c r="C6" s="251" t="s">
        <v>335</v>
      </c>
      <c r="D6" s="251"/>
      <c r="E6" s="251"/>
      <c r="F6" s="251"/>
      <c r="G6" s="251"/>
      <c r="H6" s="252" t="s">
        <v>336</v>
      </c>
      <c r="I6" s="252"/>
    </row>
    <row r="7" spans="1:9" ht="13.2">
      <c r="A7" s="226"/>
      <c r="B7" s="249"/>
      <c r="C7" s="228" t="s">
        <v>337</v>
      </c>
      <c r="D7" s="251" t="s">
        <v>338</v>
      </c>
      <c r="E7" s="228" t="s">
        <v>339</v>
      </c>
      <c r="F7" s="228" t="s">
        <v>228</v>
      </c>
      <c r="G7" s="228" t="s">
        <v>245</v>
      </c>
      <c r="H7" s="252"/>
      <c r="I7" s="252"/>
    </row>
    <row r="8" spans="1:9" ht="13.2">
      <c r="A8" s="227"/>
      <c r="B8" s="250"/>
      <c r="C8" s="230"/>
      <c r="D8" s="251"/>
      <c r="E8" s="230"/>
      <c r="F8" s="230"/>
      <c r="G8" s="230"/>
      <c r="H8" s="252"/>
      <c r="I8" s="252"/>
    </row>
    <row r="9" spans="1:9" ht="2.25" customHeight="1">
      <c r="A9" s="43"/>
      <c r="B9" s="1"/>
      <c r="C9" s="1"/>
      <c r="D9" s="1"/>
      <c r="E9" s="1"/>
      <c r="F9" s="1"/>
      <c r="G9" s="1"/>
      <c r="H9" s="105"/>
      <c r="I9" s="1"/>
    </row>
    <row r="10" spans="1:9" ht="2.25" customHeight="1">
      <c r="A10" s="10"/>
      <c r="B10" s="3"/>
      <c r="C10" s="3"/>
      <c r="D10" s="3"/>
      <c r="E10" s="3"/>
      <c r="F10" s="3"/>
      <c r="G10" s="3"/>
      <c r="I10" s="3"/>
    </row>
    <row r="11" spans="1:9" ht="9" customHeight="1">
      <c r="A11" s="23" t="s">
        <v>462</v>
      </c>
      <c r="B11" s="3"/>
      <c r="C11" s="24">
        <f>+C13+C23+C32+C43</f>
        <v>13176603268.999998</v>
      </c>
      <c r="D11" s="24">
        <f aca="true" t="shared" si="0" ref="D11:I11">+D13+D23+D32+D43</f>
        <v>1391240217.8</v>
      </c>
      <c r="E11" s="24">
        <f>+E13+E23+E32+E43</f>
        <v>14567843486.8</v>
      </c>
      <c r="F11" s="24">
        <f t="shared" si="0"/>
        <v>11239981951.33</v>
      </c>
      <c r="G11" s="24">
        <f t="shared" si="0"/>
        <v>10785175891.73</v>
      </c>
      <c r="H11" s="264">
        <f t="shared" si="0"/>
        <v>3327861535.4700003</v>
      </c>
      <c r="I11" s="265">
        <f t="shared" si="0"/>
        <v>0</v>
      </c>
    </row>
    <row r="12" spans="1:9" ht="2.25" customHeight="1">
      <c r="A12" s="10"/>
      <c r="B12" s="3"/>
      <c r="C12" s="3"/>
      <c r="D12" s="3"/>
      <c r="E12" s="3"/>
      <c r="F12" s="3"/>
      <c r="G12" s="3"/>
      <c r="I12" s="3"/>
    </row>
    <row r="13" spans="1:9" s="5" customFormat="1" ht="9" customHeight="1">
      <c r="A13" s="23" t="s">
        <v>463</v>
      </c>
      <c r="B13" s="32"/>
      <c r="C13" s="24">
        <f aca="true" t="shared" si="1" ref="C13:I13">SUM(C14:C21)</f>
        <v>5069474500.98</v>
      </c>
      <c r="D13" s="24">
        <f t="shared" si="1"/>
        <v>998283614.0900002</v>
      </c>
      <c r="E13" s="24">
        <f t="shared" si="1"/>
        <v>6067758115.07</v>
      </c>
      <c r="F13" s="24">
        <f t="shared" si="1"/>
        <v>4208865922.2300005</v>
      </c>
      <c r="G13" s="24">
        <f t="shared" si="1"/>
        <v>4058004068.81</v>
      </c>
      <c r="H13" s="264">
        <f t="shared" si="1"/>
        <v>1858892192.8400002</v>
      </c>
      <c r="I13" s="265">
        <f t="shared" si="1"/>
        <v>0</v>
      </c>
    </row>
    <row r="14" spans="1:9" s="5" customFormat="1" ht="9" customHeight="1">
      <c r="A14" s="27" t="s">
        <v>464</v>
      </c>
      <c r="B14" s="7"/>
      <c r="C14" s="28">
        <v>400864523.29</v>
      </c>
      <c r="D14" s="28">
        <v>0</v>
      </c>
      <c r="E14" s="28">
        <f aca="true" t="shared" si="2" ref="E14:E21">SUM(C14:D14)</f>
        <v>400864523.29</v>
      </c>
      <c r="F14" s="28">
        <v>294275166.46</v>
      </c>
      <c r="G14" s="28">
        <v>294275166.46</v>
      </c>
      <c r="H14" s="262">
        <f>+E14-F14</f>
        <v>106589356.83000004</v>
      </c>
      <c r="I14" s="263"/>
    </row>
    <row r="15" spans="1:9" s="5" customFormat="1" ht="9" customHeight="1">
      <c r="A15" s="27" t="s">
        <v>465</v>
      </c>
      <c r="B15" s="7"/>
      <c r="C15" s="28">
        <v>1515802689.85</v>
      </c>
      <c r="D15" s="28">
        <v>121682391.22</v>
      </c>
      <c r="E15" s="28">
        <f t="shared" si="2"/>
        <v>1637485081.07</v>
      </c>
      <c r="F15" s="28">
        <v>1196526893.56</v>
      </c>
      <c r="G15" s="28">
        <v>1140047657.1</v>
      </c>
      <c r="H15" s="262">
        <f aca="true" t="shared" si="3" ref="H15:H21">+E15-F15</f>
        <v>440958187.51</v>
      </c>
      <c r="I15" s="263"/>
    </row>
    <row r="16" spans="1:9" s="5" customFormat="1" ht="9" customHeight="1">
      <c r="A16" s="27" t="s">
        <v>466</v>
      </c>
      <c r="B16" s="7"/>
      <c r="C16" s="28">
        <v>630907794.04</v>
      </c>
      <c r="D16" s="28">
        <v>850202523.32</v>
      </c>
      <c r="E16" s="28">
        <f t="shared" si="2"/>
        <v>1481110317.3600001</v>
      </c>
      <c r="F16" s="28">
        <v>897554940.38</v>
      </c>
      <c r="G16" s="28">
        <v>859589055.91</v>
      </c>
      <c r="H16" s="262">
        <f t="shared" si="3"/>
        <v>583555376.9800001</v>
      </c>
      <c r="I16" s="263"/>
    </row>
    <row r="17" spans="1:9" s="5" customFormat="1" ht="9" customHeight="1">
      <c r="A17" s="27" t="s">
        <v>467</v>
      </c>
      <c r="B17" s="7"/>
      <c r="C17" s="28">
        <v>0</v>
      </c>
      <c r="D17" s="28">
        <v>0</v>
      </c>
      <c r="E17" s="28">
        <f t="shared" si="2"/>
        <v>0</v>
      </c>
      <c r="F17" s="28">
        <v>0</v>
      </c>
      <c r="G17" s="28">
        <v>0</v>
      </c>
      <c r="H17" s="262">
        <f t="shared" si="3"/>
        <v>0</v>
      </c>
      <c r="I17" s="263"/>
    </row>
    <row r="18" spans="1:9" s="5" customFormat="1" ht="9" customHeight="1">
      <c r="A18" s="27" t="s">
        <v>468</v>
      </c>
      <c r="B18" s="7"/>
      <c r="C18" s="28">
        <v>1097477062.46</v>
      </c>
      <c r="D18" s="28">
        <v>-29161958.64</v>
      </c>
      <c r="E18" s="28">
        <f t="shared" si="2"/>
        <v>1068315103.82</v>
      </c>
      <c r="F18" s="28">
        <v>476715063.13</v>
      </c>
      <c r="G18" s="28">
        <v>469383143.28</v>
      </c>
      <c r="H18" s="262">
        <f t="shared" si="3"/>
        <v>591600040.69</v>
      </c>
      <c r="I18" s="263"/>
    </row>
    <row r="19" spans="1:9" s="5" customFormat="1" ht="9" customHeight="1">
      <c r="A19" s="27" t="s">
        <v>469</v>
      </c>
      <c r="B19" s="7"/>
      <c r="C19" s="28">
        <v>0</v>
      </c>
      <c r="D19" s="28">
        <v>0</v>
      </c>
      <c r="E19" s="28">
        <f t="shared" si="2"/>
        <v>0</v>
      </c>
      <c r="F19" s="28">
        <v>0</v>
      </c>
      <c r="G19" s="28">
        <v>0</v>
      </c>
      <c r="H19" s="262">
        <f t="shared" si="3"/>
        <v>0</v>
      </c>
      <c r="I19" s="263"/>
    </row>
    <row r="20" spans="1:9" s="5" customFormat="1" ht="9" customHeight="1">
      <c r="A20" s="27" t="s">
        <v>470</v>
      </c>
      <c r="B20" s="7"/>
      <c r="C20" s="28">
        <v>1085619046.93</v>
      </c>
      <c r="D20" s="28">
        <v>38201967.84</v>
      </c>
      <c r="E20" s="28">
        <f t="shared" si="2"/>
        <v>1123821014.77</v>
      </c>
      <c r="F20" s="28">
        <v>719051774.13</v>
      </c>
      <c r="G20" s="28">
        <v>685167004.21</v>
      </c>
      <c r="H20" s="262">
        <f t="shared" si="3"/>
        <v>404769240.64</v>
      </c>
      <c r="I20" s="263"/>
    </row>
    <row r="21" spans="1:9" s="5" customFormat="1" ht="9" customHeight="1">
      <c r="A21" s="27" t="s">
        <v>471</v>
      </c>
      <c r="B21" s="7"/>
      <c r="C21" s="28">
        <v>338803384.41</v>
      </c>
      <c r="D21" s="28">
        <v>17358690.35</v>
      </c>
      <c r="E21" s="28">
        <f t="shared" si="2"/>
        <v>356162074.76000005</v>
      </c>
      <c r="F21" s="28">
        <v>624742084.57</v>
      </c>
      <c r="G21" s="28">
        <v>609542041.85</v>
      </c>
      <c r="H21" s="262">
        <f t="shared" si="3"/>
        <v>-268580009.81</v>
      </c>
      <c r="I21" s="263"/>
    </row>
    <row r="22" spans="1:9" s="5" customFormat="1" ht="2.25" customHeight="1">
      <c r="A22" s="107"/>
      <c r="B22" s="7"/>
      <c r="C22" s="7"/>
      <c r="D22" s="7"/>
      <c r="E22" s="7"/>
      <c r="F22" s="7">
        <v>72419328.8</v>
      </c>
      <c r="G22" s="7">
        <v>58645526.28</v>
      </c>
      <c r="I22" s="7"/>
    </row>
    <row r="23" spans="1:9" s="5" customFormat="1" ht="9" customHeight="1">
      <c r="A23" s="23" t="s">
        <v>472</v>
      </c>
      <c r="B23" s="32"/>
      <c r="C23" s="24">
        <f>SUM(C24:C30)</f>
        <v>3860040302.81</v>
      </c>
      <c r="D23" s="24">
        <f aca="true" t="shared" si="4" ref="D23:I23">SUM(D24:D30)</f>
        <v>205050054.64</v>
      </c>
      <c r="E23" s="24">
        <f t="shared" si="4"/>
        <v>4065090357.45</v>
      </c>
      <c r="F23" s="24">
        <f t="shared" si="4"/>
        <v>3695998414.7000003</v>
      </c>
      <c r="G23" s="24">
        <f t="shared" si="4"/>
        <v>3457969909.91</v>
      </c>
      <c r="H23" s="264">
        <f t="shared" si="4"/>
        <v>369091942.75</v>
      </c>
      <c r="I23" s="265">
        <f t="shared" si="4"/>
        <v>0</v>
      </c>
    </row>
    <row r="24" spans="1:9" s="5" customFormat="1" ht="9" customHeight="1">
      <c r="A24" s="27" t="s">
        <v>473</v>
      </c>
      <c r="B24" s="7"/>
      <c r="C24" s="28">
        <v>35532927.36</v>
      </c>
      <c r="D24" s="28">
        <v>8558369.91</v>
      </c>
      <c r="E24" s="28">
        <f aca="true" t="shared" si="5" ref="E24:E30">SUM(C24:D24)</f>
        <v>44091297.269999996</v>
      </c>
      <c r="F24" s="28">
        <v>25063270.01</v>
      </c>
      <c r="G24" s="28">
        <v>24104059.94</v>
      </c>
      <c r="H24" s="262">
        <f aca="true" t="shared" si="6" ref="H24:H30">+E24-F24</f>
        <v>19028027.259999994</v>
      </c>
      <c r="I24" s="263"/>
    </row>
    <row r="25" spans="1:9" s="5" customFormat="1" ht="9" customHeight="1">
      <c r="A25" s="27" t="s">
        <v>474</v>
      </c>
      <c r="B25" s="7"/>
      <c r="C25" s="28">
        <v>424103197.45</v>
      </c>
      <c r="D25" s="28">
        <v>152935072.36</v>
      </c>
      <c r="E25" s="28">
        <f t="shared" si="5"/>
        <v>577038269.81</v>
      </c>
      <c r="F25" s="28">
        <v>270540844.5</v>
      </c>
      <c r="G25" s="28">
        <v>261449114.96</v>
      </c>
      <c r="H25" s="262">
        <f t="shared" si="6"/>
        <v>306497425.30999994</v>
      </c>
      <c r="I25" s="263"/>
    </row>
    <row r="26" spans="1:9" s="5" customFormat="1" ht="9" customHeight="1">
      <c r="A26" s="27" t="s">
        <v>475</v>
      </c>
      <c r="B26" s="7"/>
      <c r="C26" s="28">
        <v>521057466.14</v>
      </c>
      <c r="D26" s="28">
        <v>0</v>
      </c>
      <c r="E26" s="28">
        <f t="shared" si="5"/>
        <v>521057466.14</v>
      </c>
      <c r="F26" s="28">
        <v>655692952.47</v>
      </c>
      <c r="G26" s="28">
        <v>604821147.68</v>
      </c>
      <c r="H26" s="262">
        <f t="shared" si="6"/>
        <v>-134635486.33000004</v>
      </c>
      <c r="I26" s="263"/>
    </row>
    <row r="27" spans="1:9" s="5" customFormat="1" ht="9" customHeight="1">
      <c r="A27" s="27" t="s">
        <v>476</v>
      </c>
      <c r="B27" s="7"/>
      <c r="C27" s="28">
        <v>199619411.33</v>
      </c>
      <c r="D27" s="28">
        <v>16991202.88</v>
      </c>
      <c r="E27" s="28">
        <f t="shared" si="5"/>
        <v>216610614.21</v>
      </c>
      <c r="F27" s="28">
        <v>148072641.44</v>
      </c>
      <c r="G27" s="28">
        <v>133468469.36</v>
      </c>
      <c r="H27" s="262">
        <f t="shared" si="6"/>
        <v>68537972.77000001</v>
      </c>
      <c r="I27" s="263"/>
    </row>
    <row r="28" spans="1:9" s="5" customFormat="1" ht="9" customHeight="1">
      <c r="A28" s="27" t="s">
        <v>477</v>
      </c>
      <c r="B28" s="7"/>
      <c r="C28" s="28">
        <v>1776424975.21</v>
      </c>
      <c r="D28" s="28">
        <v>25037044.26</v>
      </c>
      <c r="E28" s="28">
        <f t="shared" si="5"/>
        <v>1801462019.47</v>
      </c>
      <c r="F28" s="28">
        <v>1522303784.26</v>
      </c>
      <c r="G28" s="28">
        <v>1414785598.78</v>
      </c>
      <c r="H28" s="262">
        <f t="shared" si="6"/>
        <v>279158235.21000004</v>
      </c>
      <c r="I28" s="263"/>
    </row>
    <row r="29" spans="1:9" s="5" customFormat="1" ht="9" customHeight="1">
      <c r="A29" s="27" t="s">
        <v>478</v>
      </c>
      <c r="B29" s="7"/>
      <c r="C29" s="28">
        <v>903302325.32</v>
      </c>
      <c r="D29" s="28">
        <v>1528365.23</v>
      </c>
      <c r="E29" s="28">
        <f t="shared" si="5"/>
        <v>904830690.5500001</v>
      </c>
      <c r="F29" s="28">
        <v>1074324922.02</v>
      </c>
      <c r="G29" s="28">
        <v>1019341519.19</v>
      </c>
      <c r="H29" s="262">
        <f t="shared" si="6"/>
        <v>-169494231.4699999</v>
      </c>
      <c r="I29" s="263"/>
    </row>
    <row r="30" spans="1:9" s="5" customFormat="1" ht="9" customHeight="1">
      <c r="A30" s="27" t="s">
        <v>479</v>
      </c>
      <c r="B30" s="7"/>
      <c r="C30" s="28">
        <v>0</v>
      </c>
      <c r="D30" s="28">
        <v>0</v>
      </c>
      <c r="E30" s="28">
        <f t="shared" si="5"/>
        <v>0</v>
      </c>
      <c r="F30" s="28">
        <v>0</v>
      </c>
      <c r="G30" s="28">
        <v>0</v>
      </c>
      <c r="H30" s="262">
        <f t="shared" si="6"/>
        <v>0</v>
      </c>
      <c r="I30" s="263"/>
    </row>
    <row r="31" spans="1:9" s="5" customFormat="1" ht="2.25" customHeight="1">
      <c r="A31" s="107"/>
      <c r="B31" s="7"/>
      <c r="C31" s="7"/>
      <c r="D31" s="7"/>
      <c r="E31" s="7"/>
      <c r="F31" s="7"/>
      <c r="G31" s="7"/>
      <c r="I31" s="7"/>
    </row>
    <row r="32" spans="1:9" s="5" customFormat="1" ht="9" customHeight="1">
      <c r="A32" s="23" t="s">
        <v>480</v>
      </c>
      <c r="B32" s="32"/>
      <c r="C32" s="24">
        <f aca="true" t="shared" si="7" ref="C32:I32">SUM(C33:C41)</f>
        <v>648931970.73</v>
      </c>
      <c r="D32" s="24">
        <f t="shared" si="7"/>
        <v>187906549.07</v>
      </c>
      <c r="E32" s="24">
        <f t="shared" si="7"/>
        <v>836838519.8</v>
      </c>
      <c r="F32" s="24">
        <f t="shared" si="7"/>
        <v>447695426.09000003</v>
      </c>
      <c r="G32" s="24">
        <f t="shared" si="7"/>
        <v>397243669.70000005</v>
      </c>
      <c r="H32" s="264">
        <f t="shared" si="7"/>
        <v>389143093.71</v>
      </c>
      <c r="I32" s="265">
        <f t="shared" si="7"/>
        <v>0</v>
      </c>
    </row>
    <row r="33" spans="1:9" s="5" customFormat="1" ht="9" customHeight="1">
      <c r="A33" s="27" t="s">
        <v>481</v>
      </c>
      <c r="B33" s="7"/>
      <c r="C33" s="28">
        <v>157813832.18</v>
      </c>
      <c r="D33" s="28">
        <v>143717.75</v>
      </c>
      <c r="E33" s="28">
        <f aca="true" t="shared" si="8" ref="E33:E41">SUM(C33:D33)</f>
        <v>157957549.93</v>
      </c>
      <c r="F33" s="28">
        <v>96286518.95</v>
      </c>
      <c r="G33" s="28">
        <v>93350371.61</v>
      </c>
      <c r="H33" s="262">
        <f aca="true" t="shared" si="9" ref="H33:H41">+E33-F33</f>
        <v>61671030.980000004</v>
      </c>
      <c r="I33" s="263"/>
    </row>
    <row r="34" spans="1:9" s="5" customFormat="1" ht="9" customHeight="1">
      <c r="A34" s="27" t="s">
        <v>482</v>
      </c>
      <c r="B34" s="7"/>
      <c r="C34" s="28">
        <v>120140729.07</v>
      </c>
      <c r="D34" s="28">
        <v>64872583.87</v>
      </c>
      <c r="E34" s="28">
        <f t="shared" si="8"/>
        <v>185013312.94</v>
      </c>
      <c r="F34" s="28">
        <v>110759426.53</v>
      </c>
      <c r="G34" s="28">
        <v>93984835.75</v>
      </c>
      <c r="H34" s="262">
        <f t="shared" si="9"/>
        <v>74253886.41</v>
      </c>
      <c r="I34" s="263"/>
    </row>
    <row r="35" spans="1:9" s="5" customFormat="1" ht="9" customHeight="1">
      <c r="A35" s="27" t="s">
        <v>483</v>
      </c>
      <c r="B35" s="7"/>
      <c r="C35" s="28">
        <v>0</v>
      </c>
      <c r="D35" s="28">
        <v>0</v>
      </c>
      <c r="E35" s="28">
        <f t="shared" si="8"/>
        <v>0</v>
      </c>
      <c r="F35" s="28">
        <v>0</v>
      </c>
      <c r="G35" s="28">
        <v>0</v>
      </c>
      <c r="H35" s="262">
        <f t="shared" si="9"/>
        <v>0</v>
      </c>
      <c r="I35" s="263"/>
    </row>
    <row r="36" spans="1:9" s="5" customFormat="1" ht="9" customHeight="1">
      <c r="A36" s="27" t="s">
        <v>484</v>
      </c>
      <c r="B36" s="7"/>
      <c r="C36" s="28">
        <v>0</v>
      </c>
      <c r="D36" s="28">
        <v>0</v>
      </c>
      <c r="E36" s="28">
        <f t="shared" si="8"/>
        <v>0</v>
      </c>
      <c r="F36" s="28">
        <v>0</v>
      </c>
      <c r="G36" s="28">
        <v>0</v>
      </c>
      <c r="H36" s="262">
        <f t="shared" si="9"/>
        <v>0</v>
      </c>
      <c r="I36" s="263"/>
    </row>
    <row r="37" spans="1:9" s="5" customFormat="1" ht="9" customHeight="1">
      <c r="A37" s="27" t="s">
        <v>485</v>
      </c>
      <c r="B37" s="7"/>
      <c r="C37" s="28">
        <v>118540044.7</v>
      </c>
      <c r="D37" s="28">
        <v>122332564.2</v>
      </c>
      <c r="E37" s="28">
        <f t="shared" si="8"/>
        <v>240872608.9</v>
      </c>
      <c r="F37" s="28">
        <v>109367057.33</v>
      </c>
      <c r="G37" s="28">
        <v>99308015.89</v>
      </c>
      <c r="H37" s="262">
        <f t="shared" si="9"/>
        <v>131505551.57000001</v>
      </c>
      <c r="I37" s="263"/>
    </row>
    <row r="38" spans="1:9" s="5" customFormat="1" ht="9" customHeight="1">
      <c r="A38" s="27" t="s">
        <v>486</v>
      </c>
      <c r="B38" s="7"/>
      <c r="C38" s="28">
        <v>0</v>
      </c>
      <c r="D38" s="28">
        <v>0</v>
      </c>
      <c r="E38" s="28">
        <f t="shared" si="8"/>
        <v>0</v>
      </c>
      <c r="F38" s="28">
        <v>0</v>
      </c>
      <c r="G38" s="28">
        <v>0</v>
      </c>
      <c r="H38" s="262">
        <f t="shared" si="9"/>
        <v>0</v>
      </c>
      <c r="I38" s="263"/>
    </row>
    <row r="39" spans="1:9" s="5" customFormat="1" ht="9" customHeight="1">
      <c r="A39" s="27" t="s">
        <v>487</v>
      </c>
      <c r="B39" s="7"/>
      <c r="C39" s="28">
        <v>241346825.05</v>
      </c>
      <c r="D39" s="28">
        <v>557683.25</v>
      </c>
      <c r="E39" s="28">
        <f t="shared" si="8"/>
        <v>241904508.3</v>
      </c>
      <c r="F39" s="28">
        <v>122858228.29</v>
      </c>
      <c r="G39" s="28">
        <v>102314081.04</v>
      </c>
      <c r="H39" s="262">
        <f t="shared" si="9"/>
        <v>119046280.01</v>
      </c>
      <c r="I39" s="263"/>
    </row>
    <row r="40" spans="1:9" s="5" customFormat="1" ht="9" customHeight="1">
      <c r="A40" s="27" t="s">
        <v>488</v>
      </c>
      <c r="B40" s="7"/>
      <c r="C40" s="28">
        <v>11090539.73</v>
      </c>
      <c r="D40" s="28">
        <v>0</v>
      </c>
      <c r="E40" s="28">
        <f t="shared" si="8"/>
        <v>11090539.73</v>
      </c>
      <c r="F40" s="28">
        <v>8424194.99</v>
      </c>
      <c r="G40" s="28">
        <v>8286365.41</v>
      </c>
      <c r="H40" s="262">
        <f t="shared" si="9"/>
        <v>2666344.74</v>
      </c>
      <c r="I40" s="263"/>
    </row>
    <row r="41" spans="1:9" s="5" customFormat="1" ht="9" customHeight="1">
      <c r="A41" s="27" t="s">
        <v>489</v>
      </c>
      <c r="B41" s="7"/>
      <c r="C41" s="28">
        <v>0</v>
      </c>
      <c r="D41" s="28">
        <v>0</v>
      </c>
      <c r="E41" s="28">
        <f t="shared" si="8"/>
        <v>0</v>
      </c>
      <c r="F41" s="28">
        <v>0</v>
      </c>
      <c r="G41" s="28">
        <v>0</v>
      </c>
      <c r="H41" s="262">
        <f t="shared" si="9"/>
        <v>0</v>
      </c>
      <c r="I41" s="263"/>
    </row>
    <row r="42" spans="1:9" s="5" customFormat="1" ht="2.25" customHeight="1">
      <c r="A42" s="107"/>
      <c r="B42" s="7"/>
      <c r="C42" s="7"/>
      <c r="D42" s="7"/>
      <c r="E42" s="7"/>
      <c r="F42" s="7"/>
      <c r="G42" s="7"/>
      <c r="I42" s="7"/>
    </row>
    <row r="43" spans="1:9" s="5" customFormat="1" ht="9" customHeight="1">
      <c r="A43" s="23" t="s">
        <v>490</v>
      </c>
      <c r="B43" s="32"/>
      <c r="C43" s="24">
        <f aca="true" t="shared" si="10" ref="C43:I43">SUM(C44:C48)</f>
        <v>3598156494.48</v>
      </c>
      <c r="D43" s="24">
        <f t="shared" si="10"/>
        <v>0</v>
      </c>
      <c r="E43" s="24">
        <f t="shared" si="10"/>
        <v>3598156494.48</v>
      </c>
      <c r="F43" s="24">
        <f t="shared" si="10"/>
        <v>2887422188.31</v>
      </c>
      <c r="G43" s="24">
        <f t="shared" si="10"/>
        <v>2871958243.31</v>
      </c>
      <c r="H43" s="264">
        <f t="shared" si="10"/>
        <v>710734306.1700001</v>
      </c>
      <c r="I43" s="265">
        <f t="shared" si="10"/>
        <v>0</v>
      </c>
    </row>
    <row r="44" spans="1:9" s="5" customFormat="1" ht="9" customHeight="1">
      <c r="A44" s="27" t="s">
        <v>491</v>
      </c>
      <c r="B44" s="7"/>
      <c r="C44" s="28">
        <v>759745897.41</v>
      </c>
      <c r="D44" s="28">
        <v>0</v>
      </c>
      <c r="E44" s="28">
        <f>SUM(C44:D44)</f>
        <v>759745897.41</v>
      </c>
      <c r="F44" s="28">
        <v>484563410.93</v>
      </c>
      <c r="G44" s="28">
        <v>484563410.93</v>
      </c>
      <c r="H44" s="262">
        <f aca="true" t="shared" si="11" ref="H44:H50">+E44-F44</f>
        <v>275182486.47999996</v>
      </c>
      <c r="I44" s="263"/>
    </row>
    <row r="45" spans="1:9" s="5" customFormat="1" ht="9" customHeight="1">
      <c r="A45" s="268" t="s">
        <v>492</v>
      </c>
      <c r="B45" s="7"/>
      <c r="C45" s="269">
        <v>2838410597.07</v>
      </c>
      <c r="D45" s="270">
        <v>0</v>
      </c>
      <c r="E45" s="28">
        <f>SUM(C45:D45)</f>
        <v>2838410597.07</v>
      </c>
      <c r="F45" s="270">
        <v>2402858777.38</v>
      </c>
      <c r="G45" s="270">
        <v>2387394832.38</v>
      </c>
      <c r="H45" s="266">
        <f t="shared" si="11"/>
        <v>435551819.69000006</v>
      </c>
      <c r="I45" s="267"/>
    </row>
    <row r="46" spans="1:9" s="5" customFormat="1" ht="9" customHeight="1">
      <c r="A46" s="268"/>
      <c r="B46" s="7"/>
      <c r="C46" s="269"/>
      <c r="D46" s="270"/>
      <c r="E46" s="28">
        <f>SUM(C46:D46)</f>
        <v>0</v>
      </c>
      <c r="F46" s="270"/>
      <c r="G46" s="270"/>
      <c r="H46" s="266"/>
      <c r="I46" s="267"/>
    </row>
    <row r="47" spans="1:9" s="5" customFormat="1" ht="9" customHeight="1">
      <c r="A47" s="27" t="s">
        <v>493</v>
      </c>
      <c r="B47" s="7"/>
      <c r="C47" s="28">
        <v>0</v>
      </c>
      <c r="D47" s="28">
        <v>0</v>
      </c>
      <c r="E47" s="28">
        <f>SUM(C47:D47)</f>
        <v>0</v>
      </c>
      <c r="F47" s="28">
        <v>0</v>
      </c>
      <c r="G47" s="28">
        <v>0</v>
      </c>
      <c r="H47" s="262">
        <f t="shared" si="11"/>
        <v>0</v>
      </c>
      <c r="I47" s="263"/>
    </row>
    <row r="48" spans="1:9" s="5" customFormat="1" ht="9" customHeight="1">
      <c r="A48" s="27" t="s">
        <v>494</v>
      </c>
      <c r="B48" s="7"/>
      <c r="C48" s="28">
        <v>0</v>
      </c>
      <c r="D48" s="28">
        <v>0</v>
      </c>
      <c r="E48" s="28">
        <f>SUM(C48:D48)</f>
        <v>0</v>
      </c>
      <c r="F48" s="28">
        <v>0</v>
      </c>
      <c r="G48" s="28">
        <v>0</v>
      </c>
      <c r="H48" s="262">
        <f t="shared" si="11"/>
        <v>0</v>
      </c>
      <c r="I48" s="263"/>
    </row>
    <row r="49" spans="1:9" ht="2.25" customHeight="1">
      <c r="A49" s="10"/>
      <c r="B49" s="3"/>
      <c r="C49" s="3"/>
      <c r="D49" s="3"/>
      <c r="E49" s="3"/>
      <c r="F49" s="3"/>
      <c r="G49" s="3"/>
      <c r="H49" s="262">
        <f t="shared" si="11"/>
        <v>0</v>
      </c>
      <c r="I49" s="263"/>
    </row>
    <row r="50" spans="1:9" ht="2.25" customHeight="1">
      <c r="A50" s="10"/>
      <c r="B50" s="3"/>
      <c r="C50" s="3"/>
      <c r="D50" s="3"/>
      <c r="E50" s="3"/>
      <c r="F50" s="3"/>
      <c r="G50" s="3"/>
      <c r="H50" s="262">
        <f t="shared" si="11"/>
        <v>0</v>
      </c>
      <c r="I50" s="263"/>
    </row>
    <row r="51" spans="1:9" ht="9" customHeight="1">
      <c r="A51" s="23" t="s">
        <v>495</v>
      </c>
      <c r="B51" s="3"/>
      <c r="C51" s="24">
        <f aca="true" t="shared" si="12" ref="C51:H51">+C53+C63+C72+C83</f>
        <v>15049982560</v>
      </c>
      <c r="D51" s="24">
        <f t="shared" si="12"/>
        <v>2319599171.6800003</v>
      </c>
      <c r="E51" s="24">
        <f t="shared" si="12"/>
        <v>17369581731.68</v>
      </c>
      <c r="F51" s="24">
        <f t="shared" si="12"/>
        <v>12770420108.4</v>
      </c>
      <c r="G51" s="24">
        <f t="shared" si="12"/>
        <v>12768234011.909998</v>
      </c>
      <c r="H51" s="264">
        <f t="shared" si="12"/>
        <v>4599161623.28</v>
      </c>
      <c r="I51" s="265"/>
    </row>
    <row r="52" spans="1:9" ht="2.25" customHeight="1">
      <c r="A52" s="10"/>
      <c r="B52" s="3"/>
      <c r="C52" s="3"/>
      <c r="D52" s="3"/>
      <c r="E52" s="3"/>
      <c r="F52" s="3"/>
      <c r="G52" s="3"/>
      <c r="I52" s="3"/>
    </row>
    <row r="53" spans="1:9" s="5" customFormat="1" ht="9" customHeight="1">
      <c r="A53" s="23" t="s">
        <v>463</v>
      </c>
      <c r="B53" s="32"/>
      <c r="C53" s="24">
        <f aca="true" t="shared" si="13" ref="C53:I53">SUM(C54:C61)</f>
        <v>363438971</v>
      </c>
      <c r="D53" s="24">
        <f t="shared" si="13"/>
        <v>504691740.53</v>
      </c>
      <c r="E53" s="24">
        <f t="shared" si="13"/>
        <v>868130711.5300001</v>
      </c>
      <c r="F53" s="24">
        <f t="shared" si="13"/>
        <v>348193934.46999997</v>
      </c>
      <c r="G53" s="24">
        <f t="shared" si="13"/>
        <v>348193934.46999997</v>
      </c>
      <c r="H53" s="264">
        <f>SUM(H54:H61)</f>
        <v>519936777.06</v>
      </c>
      <c r="I53" s="265">
        <f t="shared" si="13"/>
        <v>0</v>
      </c>
    </row>
    <row r="54" spans="1:9" s="5" customFormat="1" ht="9" customHeight="1">
      <c r="A54" s="27" t="s">
        <v>464</v>
      </c>
      <c r="B54" s="7"/>
      <c r="C54" s="28">
        <v>0</v>
      </c>
      <c r="D54" s="28">
        <v>0</v>
      </c>
      <c r="E54" s="28">
        <f>SUM(C54:D54)</f>
        <v>0</v>
      </c>
      <c r="F54" s="28">
        <v>0</v>
      </c>
      <c r="G54" s="28">
        <v>0</v>
      </c>
      <c r="H54" s="262">
        <f>+E54-F54</f>
        <v>0</v>
      </c>
      <c r="I54" s="263"/>
    </row>
    <row r="55" spans="1:9" s="5" customFormat="1" ht="9" customHeight="1">
      <c r="A55" s="27" t="s">
        <v>465</v>
      </c>
      <c r="B55" s="7"/>
      <c r="C55" s="28">
        <v>2600000</v>
      </c>
      <c r="D55" s="28">
        <v>22956000</v>
      </c>
      <c r="E55" s="28">
        <f aca="true" t="shared" si="14" ref="E55:E61">SUM(C55:D55)</f>
        <v>25556000</v>
      </c>
      <c r="F55" s="28">
        <v>472965.93</v>
      </c>
      <c r="G55" s="28">
        <v>472965.93</v>
      </c>
      <c r="H55" s="262">
        <f aca="true" t="shared" si="15" ref="H55:H61">+E55-F55</f>
        <v>25083034.07</v>
      </c>
      <c r="I55" s="263"/>
    </row>
    <row r="56" spans="1:9" s="5" customFormat="1" ht="9" customHeight="1">
      <c r="A56" s="27" t="s">
        <v>466</v>
      </c>
      <c r="B56" s="7"/>
      <c r="C56" s="28">
        <v>112214318</v>
      </c>
      <c r="D56" s="28">
        <v>403688602.68</v>
      </c>
      <c r="E56" s="28">
        <f t="shared" si="14"/>
        <v>515902920.68</v>
      </c>
      <c r="F56" s="28">
        <v>131668703.83</v>
      </c>
      <c r="G56" s="28">
        <v>131668703.83</v>
      </c>
      <c r="H56" s="262">
        <f t="shared" si="15"/>
        <v>384234216.85</v>
      </c>
      <c r="I56" s="263"/>
    </row>
    <row r="57" spans="1:9" s="5" customFormat="1" ht="9" customHeight="1">
      <c r="A57" s="27" t="s">
        <v>467</v>
      </c>
      <c r="B57" s="7"/>
      <c r="C57" s="28">
        <v>0</v>
      </c>
      <c r="D57" s="28">
        <v>0</v>
      </c>
      <c r="E57" s="28">
        <f t="shared" si="14"/>
        <v>0</v>
      </c>
      <c r="F57" s="28">
        <v>0</v>
      </c>
      <c r="G57" s="28">
        <v>0</v>
      </c>
      <c r="H57" s="262">
        <f t="shared" si="15"/>
        <v>0</v>
      </c>
      <c r="I57" s="263"/>
    </row>
    <row r="58" spans="1:9" s="5" customFormat="1" ht="9" customHeight="1">
      <c r="A58" s="27" t="s">
        <v>468</v>
      </c>
      <c r="B58" s="7"/>
      <c r="C58" s="28">
        <v>0</v>
      </c>
      <c r="D58" s="28">
        <v>1752100</v>
      </c>
      <c r="E58" s="28">
        <f t="shared" si="14"/>
        <v>1752100</v>
      </c>
      <c r="F58" s="28">
        <v>1752100</v>
      </c>
      <c r="G58" s="28">
        <v>1752100</v>
      </c>
      <c r="H58" s="262">
        <f t="shared" si="15"/>
        <v>0</v>
      </c>
      <c r="I58" s="263"/>
    </row>
    <row r="59" spans="1:9" s="5" customFormat="1" ht="9" customHeight="1">
      <c r="A59" s="27" t="s">
        <v>469</v>
      </c>
      <c r="B59" s="7"/>
      <c r="C59" s="28">
        <v>0</v>
      </c>
      <c r="D59" s="28">
        <v>0</v>
      </c>
      <c r="E59" s="28">
        <f t="shared" si="14"/>
        <v>0</v>
      </c>
      <c r="F59" s="28">
        <v>0</v>
      </c>
      <c r="G59" s="28">
        <v>0</v>
      </c>
      <c r="H59" s="262">
        <f t="shared" si="15"/>
        <v>0</v>
      </c>
      <c r="I59" s="263"/>
    </row>
    <row r="60" spans="1:9" s="5" customFormat="1" ht="9" customHeight="1">
      <c r="A60" s="27" t="s">
        <v>470</v>
      </c>
      <c r="B60" s="7"/>
      <c r="C60" s="28">
        <v>203624653</v>
      </c>
      <c r="D60" s="28">
        <v>33371195.94</v>
      </c>
      <c r="E60" s="28">
        <f t="shared" si="14"/>
        <v>236995848.94</v>
      </c>
      <c r="F60" s="28">
        <v>205519522.94</v>
      </c>
      <c r="G60" s="28">
        <v>205519522.94</v>
      </c>
      <c r="H60" s="262">
        <f t="shared" si="15"/>
        <v>31476326</v>
      </c>
      <c r="I60" s="263"/>
    </row>
    <row r="61" spans="1:9" s="5" customFormat="1" ht="9" customHeight="1">
      <c r="A61" s="27" t="s">
        <v>471</v>
      </c>
      <c r="B61" s="7"/>
      <c r="C61" s="28">
        <v>45000000</v>
      </c>
      <c r="D61" s="28">
        <v>42923841.91</v>
      </c>
      <c r="E61" s="28">
        <f t="shared" si="14"/>
        <v>87923841.91</v>
      </c>
      <c r="F61" s="28">
        <v>8780641.77</v>
      </c>
      <c r="G61" s="28">
        <v>8780641.77</v>
      </c>
      <c r="H61" s="262">
        <f t="shared" si="15"/>
        <v>79143200.14</v>
      </c>
      <c r="I61" s="263"/>
    </row>
    <row r="62" spans="1:9" s="5" customFormat="1" ht="2.25" customHeight="1">
      <c r="A62" s="107"/>
      <c r="B62" s="7"/>
      <c r="C62" s="7"/>
      <c r="D62" s="7"/>
      <c r="E62" s="7"/>
      <c r="F62" s="7"/>
      <c r="G62" s="7"/>
      <c r="I62" s="7"/>
    </row>
    <row r="63" spans="1:9" s="5" customFormat="1" ht="9" customHeight="1">
      <c r="A63" s="23" t="s">
        <v>472</v>
      </c>
      <c r="B63" s="32"/>
      <c r="C63" s="24">
        <f aca="true" t="shared" si="16" ref="C63:I63">SUM(C64:C70)</f>
        <v>12130095595</v>
      </c>
      <c r="D63" s="24">
        <f t="shared" si="16"/>
        <v>1610025307.91</v>
      </c>
      <c r="E63" s="24">
        <f t="shared" si="16"/>
        <v>13740120902.909998</v>
      </c>
      <c r="F63" s="24">
        <f t="shared" si="16"/>
        <v>10233266966.07</v>
      </c>
      <c r="G63" s="24">
        <f t="shared" si="16"/>
        <v>10231117228.079998</v>
      </c>
      <c r="H63" s="264">
        <f>SUM(H64:H70)</f>
        <v>3506853936.8399997</v>
      </c>
      <c r="I63" s="265">
        <f t="shared" si="16"/>
        <v>0</v>
      </c>
    </row>
    <row r="64" spans="1:9" s="5" customFormat="1" ht="9" customHeight="1">
      <c r="A64" s="27" t="s">
        <v>473</v>
      </c>
      <c r="B64" s="7"/>
      <c r="C64" s="28">
        <v>0</v>
      </c>
      <c r="D64" s="28">
        <v>0</v>
      </c>
      <c r="E64" s="28">
        <f>SUM(C64:D64)</f>
        <v>0</v>
      </c>
      <c r="F64" s="28">
        <v>0</v>
      </c>
      <c r="G64" s="28">
        <v>0</v>
      </c>
      <c r="H64" s="262">
        <f aca="true" t="shared" si="17" ref="H64:H71">+E64-F64</f>
        <v>0</v>
      </c>
      <c r="I64" s="263"/>
    </row>
    <row r="65" spans="1:9" s="5" customFormat="1" ht="9" customHeight="1">
      <c r="A65" s="27" t="s">
        <v>474</v>
      </c>
      <c r="B65" s="7"/>
      <c r="C65" s="28">
        <v>409753405</v>
      </c>
      <c r="D65" s="28">
        <v>738607033.45</v>
      </c>
      <c r="E65" s="28">
        <f aca="true" t="shared" si="18" ref="E65:E70">SUM(C65:D65)</f>
        <v>1148360438.45</v>
      </c>
      <c r="F65" s="28">
        <v>1033381190.61</v>
      </c>
      <c r="G65" s="28">
        <v>1031840940.61</v>
      </c>
      <c r="H65" s="262">
        <f t="shared" si="17"/>
        <v>114979247.84000003</v>
      </c>
      <c r="I65" s="263"/>
    </row>
    <row r="66" spans="1:9" s="5" customFormat="1" ht="9" customHeight="1">
      <c r="A66" s="27" t="s">
        <v>475</v>
      </c>
      <c r="B66" s="7"/>
      <c r="C66" s="28">
        <v>2645546508</v>
      </c>
      <c r="D66" s="28">
        <v>663079504.79</v>
      </c>
      <c r="E66" s="28">
        <f t="shared" si="18"/>
        <v>3308626012.79</v>
      </c>
      <c r="F66" s="28">
        <v>2343972242.6</v>
      </c>
      <c r="G66" s="28">
        <v>2343972242.6</v>
      </c>
      <c r="H66" s="262">
        <f t="shared" si="17"/>
        <v>964653770.19</v>
      </c>
      <c r="I66" s="263"/>
    </row>
    <row r="67" spans="1:9" s="5" customFormat="1" ht="9" customHeight="1">
      <c r="A67" s="27" t="s">
        <v>476</v>
      </c>
      <c r="B67" s="7"/>
      <c r="C67" s="28">
        <v>1400000</v>
      </c>
      <c r="D67" s="28">
        <v>47975408.74</v>
      </c>
      <c r="E67" s="28">
        <f t="shared" si="18"/>
        <v>49375408.74</v>
      </c>
      <c r="F67" s="28">
        <v>49375408.74</v>
      </c>
      <c r="G67" s="28">
        <v>49375408.74</v>
      </c>
      <c r="H67" s="262">
        <f t="shared" si="17"/>
        <v>0</v>
      </c>
      <c r="I67" s="263"/>
    </row>
    <row r="68" spans="1:9" s="5" customFormat="1" ht="9" customHeight="1">
      <c r="A68" s="27" t="s">
        <v>477</v>
      </c>
      <c r="B68" s="7"/>
      <c r="C68" s="28">
        <v>8698142462</v>
      </c>
      <c r="D68" s="28">
        <v>154464098.97</v>
      </c>
      <c r="E68" s="28">
        <f t="shared" si="18"/>
        <v>8852606560.97</v>
      </c>
      <c r="F68" s="28">
        <v>6557531138.16</v>
      </c>
      <c r="G68" s="28">
        <v>6556921650.17</v>
      </c>
      <c r="H68" s="262">
        <f t="shared" si="17"/>
        <v>2295075422.8099995</v>
      </c>
      <c r="I68" s="263"/>
    </row>
    <row r="69" spans="1:9" s="5" customFormat="1" ht="9" customHeight="1">
      <c r="A69" s="27" t="s">
        <v>478</v>
      </c>
      <c r="B69" s="7"/>
      <c r="C69" s="28">
        <v>375253220</v>
      </c>
      <c r="D69" s="28">
        <v>5899261.96</v>
      </c>
      <c r="E69" s="28">
        <f t="shared" si="18"/>
        <v>381152481.96</v>
      </c>
      <c r="F69" s="28">
        <v>249006985.96</v>
      </c>
      <c r="G69" s="28">
        <v>249006985.96</v>
      </c>
      <c r="H69" s="262">
        <f t="shared" si="17"/>
        <v>132145495.99999997</v>
      </c>
      <c r="I69" s="263"/>
    </row>
    <row r="70" spans="1:9" s="5" customFormat="1" ht="9" customHeight="1">
      <c r="A70" s="27" t="s">
        <v>479</v>
      </c>
      <c r="B70" s="7"/>
      <c r="C70" s="28">
        <v>0</v>
      </c>
      <c r="D70" s="28">
        <v>0</v>
      </c>
      <c r="E70" s="28">
        <f t="shared" si="18"/>
        <v>0</v>
      </c>
      <c r="F70" s="28">
        <v>0</v>
      </c>
      <c r="G70" s="28">
        <v>0</v>
      </c>
      <c r="H70" s="262">
        <f t="shared" si="17"/>
        <v>0</v>
      </c>
      <c r="I70" s="263"/>
    </row>
    <row r="71" spans="1:9" s="5" customFormat="1" ht="2.25" customHeight="1">
      <c r="A71" s="107"/>
      <c r="B71" s="7"/>
      <c r="C71" s="7"/>
      <c r="D71" s="7"/>
      <c r="E71" s="7"/>
      <c r="F71" s="7">
        <v>98</v>
      </c>
      <c r="G71" s="7"/>
      <c r="H71" s="262">
        <f t="shared" si="17"/>
        <v>-98</v>
      </c>
      <c r="I71" s="263"/>
    </row>
    <row r="72" spans="1:9" s="5" customFormat="1" ht="9" customHeight="1">
      <c r="A72" s="23" t="s">
        <v>480</v>
      </c>
      <c r="B72" s="32"/>
      <c r="C72" s="24">
        <f aca="true" t="shared" si="19" ref="C72:I72">SUM(C73:C81)</f>
        <v>92927779</v>
      </c>
      <c r="D72" s="24">
        <f t="shared" si="19"/>
        <v>193602123.24</v>
      </c>
      <c r="E72" s="24">
        <f t="shared" si="19"/>
        <v>286529902.24</v>
      </c>
      <c r="F72" s="24">
        <f t="shared" si="19"/>
        <v>170769104.32999998</v>
      </c>
      <c r="G72" s="24">
        <f t="shared" si="19"/>
        <v>170732745.82999998</v>
      </c>
      <c r="H72" s="264">
        <f>SUM(H73:H81)</f>
        <v>115760797.91000003</v>
      </c>
      <c r="I72" s="265">
        <f t="shared" si="19"/>
        <v>0</v>
      </c>
    </row>
    <row r="73" spans="1:9" s="5" customFormat="1" ht="9" customHeight="1">
      <c r="A73" s="27" t="s">
        <v>481</v>
      </c>
      <c r="B73" s="7"/>
      <c r="C73" s="28">
        <v>35439065</v>
      </c>
      <c r="D73" s="28">
        <v>0</v>
      </c>
      <c r="E73" s="28">
        <f>SUM(C73:D73)</f>
        <v>35439065</v>
      </c>
      <c r="F73" s="28">
        <v>29583106.6</v>
      </c>
      <c r="G73" s="28">
        <v>29583106.6</v>
      </c>
      <c r="H73" s="262">
        <f aca="true" t="shared" si="20" ref="H73:H82">+E73-F73</f>
        <v>5855958.3999999985</v>
      </c>
      <c r="I73" s="263"/>
    </row>
    <row r="74" spans="1:9" s="5" customFormat="1" ht="9" customHeight="1">
      <c r="A74" s="27" t="s">
        <v>482</v>
      </c>
      <c r="B74" s="7"/>
      <c r="C74" s="28">
        <v>27514677</v>
      </c>
      <c r="D74" s="28">
        <v>63746156.44</v>
      </c>
      <c r="E74" s="28">
        <f aca="true" t="shared" si="21" ref="E74:E81">SUM(C74:D74)</f>
        <v>91260833.44</v>
      </c>
      <c r="F74" s="28">
        <v>15337203.79</v>
      </c>
      <c r="G74" s="28">
        <v>15300845.29</v>
      </c>
      <c r="H74" s="262">
        <f t="shared" si="20"/>
        <v>75923629.65</v>
      </c>
      <c r="I74" s="263"/>
    </row>
    <row r="75" spans="1:9" s="5" customFormat="1" ht="9" customHeight="1">
      <c r="A75" s="27" t="s">
        <v>483</v>
      </c>
      <c r="B75" s="7"/>
      <c r="C75" s="28">
        <v>0</v>
      </c>
      <c r="D75" s="28">
        <v>0</v>
      </c>
      <c r="E75" s="28">
        <f t="shared" si="21"/>
        <v>0</v>
      </c>
      <c r="F75" s="28">
        <v>0</v>
      </c>
      <c r="G75" s="28">
        <v>0</v>
      </c>
      <c r="H75" s="262">
        <f t="shared" si="20"/>
        <v>0</v>
      </c>
      <c r="I75" s="263"/>
    </row>
    <row r="76" spans="1:9" s="5" customFormat="1" ht="9" customHeight="1">
      <c r="A76" s="27" t="s">
        <v>484</v>
      </c>
      <c r="B76" s="7"/>
      <c r="C76" s="28">
        <v>0</v>
      </c>
      <c r="D76" s="28">
        <v>0</v>
      </c>
      <c r="E76" s="28">
        <f t="shared" si="21"/>
        <v>0</v>
      </c>
      <c r="F76" s="28">
        <v>0</v>
      </c>
      <c r="G76" s="28">
        <v>0</v>
      </c>
      <c r="H76" s="262">
        <f t="shared" si="20"/>
        <v>0</v>
      </c>
      <c r="I76" s="263"/>
    </row>
    <row r="77" spans="1:9" s="5" customFormat="1" ht="9" customHeight="1">
      <c r="A77" s="27" t="s">
        <v>485</v>
      </c>
      <c r="B77" s="7"/>
      <c r="C77" s="28">
        <v>29974037</v>
      </c>
      <c r="D77" s="28">
        <v>129855966.8</v>
      </c>
      <c r="E77" s="28">
        <f t="shared" si="21"/>
        <v>159830003.8</v>
      </c>
      <c r="F77" s="28">
        <v>125848793.94</v>
      </c>
      <c r="G77" s="28">
        <v>125848793.94</v>
      </c>
      <c r="H77" s="262">
        <f t="shared" si="20"/>
        <v>33981209.860000014</v>
      </c>
      <c r="I77" s="263"/>
    </row>
    <row r="78" spans="1:9" s="5" customFormat="1" ht="9" customHeight="1">
      <c r="A78" s="27" t="s">
        <v>486</v>
      </c>
      <c r="B78" s="7"/>
      <c r="C78" s="28">
        <v>0</v>
      </c>
      <c r="D78" s="28">
        <v>0</v>
      </c>
      <c r="E78" s="28">
        <f t="shared" si="21"/>
        <v>0</v>
      </c>
      <c r="F78" s="28">
        <v>0</v>
      </c>
      <c r="G78" s="28">
        <v>0</v>
      </c>
      <c r="H78" s="262">
        <f t="shared" si="20"/>
        <v>0</v>
      </c>
      <c r="I78" s="263"/>
    </row>
    <row r="79" spans="1:9" s="5" customFormat="1" ht="9" customHeight="1">
      <c r="A79" s="27" t="s">
        <v>487</v>
      </c>
      <c r="B79" s="7"/>
      <c r="C79" s="28">
        <v>0</v>
      </c>
      <c r="D79" s="28">
        <v>0</v>
      </c>
      <c r="E79" s="28">
        <f t="shared" si="21"/>
        <v>0</v>
      </c>
      <c r="F79" s="28">
        <v>0</v>
      </c>
      <c r="G79" s="28">
        <v>0</v>
      </c>
      <c r="H79" s="262">
        <f t="shared" si="20"/>
        <v>0</v>
      </c>
      <c r="I79" s="263"/>
    </row>
    <row r="80" spans="1:9" s="5" customFormat="1" ht="9" customHeight="1">
      <c r="A80" s="27" t="s">
        <v>488</v>
      </c>
      <c r="B80" s="7"/>
      <c r="C80" s="28">
        <v>0</v>
      </c>
      <c r="D80" s="28">
        <v>0</v>
      </c>
      <c r="E80" s="28">
        <f t="shared" si="21"/>
        <v>0</v>
      </c>
      <c r="F80" s="28">
        <v>0</v>
      </c>
      <c r="G80" s="28">
        <v>0</v>
      </c>
      <c r="H80" s="262">
        <f t="shared" si="20"/>
        <v>0</v>
      </c>
      <c r="I80" s="263"/>
    </row>
    <row r="81" spans="1:9" s="5" customFormat="1" ht="9" customHeight="1">
      <c r="A81" s="27" t="s">
        <v>489</v>
      </c>
      <c r="B81" s="7"/>
      <c r="C81" s="28">
        <v>0</v>
      </c>
      <c r="D81" s="28">
        <v>0</v>
      </c>
      <c r="E81" s="28">
        <f t="shared" si="21"/>
        <v>0</v>
      </c>
      <c r="F81" s="28">
        <v>0</v>
      </c>
      <c r="G81" s="28">
        <v>0</v>
      </c>
      <c r="H81" s="262">
        <f t="shared" si="20"/>
        <v>0</v>
      </c>
      <c r="I81" s="263"/>
    </row>
    <row r="82" spans="1:9" s="5" customFormat="1" ht="2.25" customHeight="1">
      <c r="A82" s="107"/>
      <c r="B82" s="7"/>
      <c r="C82" s="7"/>
      <c r="D82" s="7"/>
      <c r="E82" s="7"/>
      <c r="F82" s="7"/>
      <c r="G82" s="7"/>
      <c r="H82" s="262">
        <f t="shared" si="20"/>
        <v>0</v>
      </c>
      <c r="I82" s="263"/>
    </row>
    <row r="83" spans="1:9" s="5" customFormat="1" ht="9" customHeight="1">
      <c r="A83" s="23" t="s">
        <v>490</v>
      </c>
      <c r="B83" s="32"/>
      <c r="C83" s="24">
        <f aca="true" t="shared" si="22" ref="C83:I83">SUM(C84:C88)</f>
        <v>2463520215</v>
      </c>
      <c r="D83" s="24">
        <f t="shared" si="22"/>
        <v>11280000</v>
      </c>
      <c r="E83" s="24">
        <f t="shared" si="22"/>
        <v>2474800215</v>
      </c>
      <c r="F83" s="24">
        <f t="shared" si="22"/>
        <v>2018190103.53</v>
      </c>
      <c r="G83" s="24">
        <f t="shared" si="22"/>
        <v>2018190103.53</v>
      </c>
      <c r="H83" s="264">
        <f t="shared" si="22"/>
        <v>456610111.46999997</v>
      </c>
      <c r="I83" s="265">
        <f t="shared" si="22"/>
        <v>0</v>
      </c>
    </row>
    <row r="84" spans="1:9" s="5" customFormat="1" ht="9" customHeight="1">
      <c r="A84" s="27" t="s">
        <v>491</v>
      </c>
      <c r="B84" s="7"/>
      <c r="C84" s="28">
        <v>126036500</v>
      </c>
      <c r="D84" s="28">
        <v>11280000</v>
      </c>
      <c r="E84" s="28">
        <f>SUM(C84:D84)</f>
        <v>137316500</v>
      </c>
      <c r="F84" s="28">
        <v>86084269.58</v>
      </c>
      <c r="G84" s="28">
        <v>86084269.58</v>
      </c>
      <c r="H84" s="262">
        <f>+E84-F84</f>
        <v>51232230.42</v>
      </c>
      <c r="I84" s="263"/>
    </row>
    <row r="85" spans="1:9" s="5" customFormat="1" ht="9" customHeight="1">
      <c r="A85" s="268" t="s">
        <v>492</v>
      </c>
      <c r="B85" s="7"/>
      <c r="C85" s="269">
        <v>2337483715</v>
      </c>
      <c r="D85" s="269">
        <v>0</v>
      </c>
      <c r="E85" s="270">
        <f>SUM(C85:D85)</f>
        <v>2337483715</v>
      </c>
      <c r="F85" s="270">
        <v>1932105833.95</v>
      </c>
      <c r="G85" s="270">
        <v>1932105833.95</v>
      </c>
      <c r="H85" s="266">
        <f>+E85-F85</f>
        <v>405377881.04999995</v>
      </c>
      <c r="I85" s="267"/>
    </row>
    <row r="86" spans="1:9" s="5" customFormat="1" ht="9" customHeight="1">
      <c r="A86" s="268"/>
      <c r="B86" s="7"/>
      <c r="C86" s="269"/>
      <c r="D86" s="269"/>
      <c r="E86" s="270"/>
      <c r="F86" s="270"/>
      <c r="G86" s="270"/>
      <c r="H86" s="266"/>
      <c r="I86" s="267"/>
    </row>
    <row r="87" spans="1:9" s="5" customFormat="1" ht="9" customHeight="1">
      <c r="A87" s="27" t="s">
        <v>493</v>
      </c>
      <c r="B87" s="7"/>
      <c r="C87" s="28">
        <v>0</v>
      </c>
      <c r="D87" s="28">
        <v>0</v>
      </c>
      <c r="E87" s="28">
        <f>SUM(C87:D87)</f>
        <v>0</v>
      </c>
      <c r="F87" s="28">
        <v>0</v>
      </c>
      <c r="G87" s="28">
        <v>0</v>
      </c>
      <c r="H87" s="262">
        <f>+E87-F87</f>
        <v>0</v>
      </c>
      <c r="I87" s="263"/>
    </row>
    <row r="88" spans="1:9" s="5" customFormat="1" ht="9" customHeight="1">
      <c r="A88" s="27" t="s">
        <v>494</v>
      </c>
      <c r="B88" s="7"/>
      <c r="C88" s="28">
        <v>0</v>
      </c>
      <c r="D88" s="28">
        <v>0</v>
      </c>
      <c r="E88" s="28">
        <f>SUM(C88:D88)</f>
        <v>0</v>
      </c>
      <c r="F88" s="28">
        <v>0</v>
      </c>
      <c r="G88" s="28">
        <v>0</v>
      </c>
      <c r="H88" s="262">
        <f>+E88-F88</f>
        <v>0</v>
      </c>
      <c r="I88" s="263"/>
    </row>
    <row r="89" spans="1:9" ht="2.25" customHeight="1">
      <c r="A89" s="10"/>
      <c r="B89" s="3"/>
      <c r="C89" s="3"/>
      <c r="D89" s="3"/>
      <c r="E89" s="3"/>
      <c r="F89" s="3"/>
      <c r="G89" s="3"/>
      <c r="I89" s="3"/>
    </row>
    <row r="90" spans="1:9" ht="2.25" customHeight="1">
      <c r="A90" s="10"/>
      <c r="B90" s="3"/>
      <c r="C90" s="3"/>
      <c r="D90" s="3"/>
      <c r="E90" s="3"/>
      <c r="F90" s="3"/>
      <c r="G90" s="3"/>
      <c r="I90" s="3"/>
    </row>
    <row r="91" spans="1:9" ht="9" customHeight="1">
      <c r="A91" s="23" t="s">
        <v>414</v>
      </c>
      <c r="B91" s="3"/>
      <c r="C91" s="24">
        <f aca="true" t="shared" si="23" ref="C91:H91">+C51+C11</f>
        <v>28226585829</v>
      </c>
      <c r="D91" s="24">
        <f t="shared" si="23"/>
        <v>3710839389.4800005</v>
      </c>
      <c r="E91" s="24">
        <f t="shared" si="23"/>
        <v>31937425218.48</v>
      </c>
      <c r="F91" s="24">
        <f t="shared" si="23"/>
        <v>24010402059.73</v>
      </c>
      <c r="G91" s="24">
        <f t="shared" si="23"/>
        <v>23553409903.64</v>
      </c>
      <c r="H91" s="264">
        <f t="shared" si="23"/>
        <v>7927023158.75</v>
      </c>
      <c r="I91" s="265"/>
    </row>
    <row r="92" spans="1:9" ht="2.25" customHeight="1">
      <c r="A92" s="10"/>
      <c r="B92" s="3"/>
      <c r="C92" s="3"/>
      <c r="D92" s="3"/>
      <c r="E92" s="3"/>
      <c r="F92" s="3"/>
      <c r="G92" s="3"/>
      <c r="I92" s="3"/>
    </row>
    <row r="93" spans="1:9" ht="3.75" customHeight="1">
      <c r="A93" s="14"/>
      <c r="B93" s="15"/>
      <c r="C93" s="15"/>
      <c r="D93" s="15"/>
      <c r="E93" s="15"/>
      <c r="F93" s="15"/>
      <c r="G93" s="15"/>
      <c r="H93" s="17"/>
      <c r="I93" s="15"/>
    </row>
  </sheetData>
  <mergeCells count="91">
    <mergeCell ref="H85:I86"/>
    <mergeCell ref="H87:I87"/>
    <mergeCell ref="H88:I88"/>
    <mergeCell ref="H91:I91"/>
    <mergeCell ref="A85:A86"/>
    <mergeCell ref="C85:C86"/>
    <mergeCell ref="D85:D86"/>
    <mergeCell ref="E85:E86"/>
    <mergeCell ref="F85:F86"/>
    <mergeCell ref="G85:G86"/>
    <mergeCell ref="H84:I84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72:I72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59:I59"/>
    <mergeCell ref="H47:I47"/>
    <mergeCell ref="H48:I48"/>
    <mergeCell ref="H49:I49"/>
    <mergeCell ref="H50:I50"/>
    <mergeCell ref="H51:I51"/>
    <mergeCell ref="H53:I53"/>
    <mergeCell ref="H54:I54"/>
    <mergeCell ref="H55:I55"/>
    <mergeCell ref="H56:I56"/>
    <mergeCell ref="H57:I57"/>
    <mergeCell ref="H58:I58"/>
    <mergeCell ref="A45:A46"/>
    <mergeCell ref="C45:C46"/>
    <mergeCell ref="D45:D46"/>
    <mergeCell ref="F45:F46"/>
    <mergeCell ref="G45:G46"/>
    <mergeCell ref="H45:I46"/>
    <mergeCell ref="H38:I38"/>
    <mergeCell ref="H39:I39"/>
    <mergeCell ref="H40:I40"/>
    <mergeCell ref="H41:I41"/>
    <mergeCell ref="H43:I43"/>
    <mergeCell ref="H44:I44"/>
    <mergeCell ref="H37:I37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24:I24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75C8-9D18-4CEF-BACE-62F2A59B95AF}">
  <sheetPr>
    <outlinePr summaryBelow="0"/>
    <pageSetUpPr fitToPage="1"/>
  </sheetPr>
  <dimension ref="A1:H43"/>
  <sheetViews>
    <sheetView showGridLines="0" view="pageBreakPreview" zoomScale="120" zoomScaleSheetLayoutView="12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2.140625" style="0" bestFit="1" customWidth="1"/>
    <col min="8" max="8" width="12.8515625" style="0" customWidth="1"/>
    <col min="10" max="10" width="9.00390625" style="0" bestFit="1" customWidth="1"/>
    <col min="257" max="257" width="39.28125" style="0" customWidth="1"/>
    <col min="258" max="258" width="0.13671875" style="0" customWidth="1"/>
    <col min="259" max="259" width="12.7109375" style="0" customWidth="1"/>
    <col min="260" max="260" width="11.421875" style="0" customWidth="1"/>
    <col min="261" max="261" width="12.7109375" style="0" customWidth="1"/>
    <col min="262" max="262" width="12.00390625" style="0" customWidth="1"/>
    <col min="263" max="263" width="12.140625" style="0" bestFit="1" customWidth="1"/>
    <col min="264" max="264" width="12.8515625" style="0" customWidth="1"/>
    <col min="266" max="266" width="9.00390625" style="0" bestFit="1" customWidth="1"/>
    <col min="513" max="513" width="39.28125" style="0" customWidth="1"/>
    <col min="514" max="514" width="0.13671875" style="0" customWidth="1"/>
    <col min="515" max="515" width="12.7109375" style="0" customWidth="1"/>
    <col min="516" max="516" width="11.421875" style="0" customWidth="1"/>
    <col min="517" max="517" width="12.7109375" style="0" customWidth="1"/>
    <col min="518" max="518" width="12.00390625" style="0" customWidth="1"/>
    <col min="519" max="519" width="12.140625" style="0" bestFit="1" customWidth="1"/>
    <col min="520" max="520" width="12.8515625" style="0" customWidth="1"/>
    <col min="522" max="522" width="9.00390625" style="0" bestFit="1" customWidth="1"/>
    <col min="769" max="769" width="39.28125" style="0" customWidth="1"/>
    <col min="770" max="770" width="0.13671875" style="0" customWidth="1"/>
    <col min="771" max="771" width="12.7109375" style="0" customWidth="1"/>
    <col min="772" max="772" width="11.421875" style="0" customWidth="1"/>
    <col min="773" max="773" width="12.7109375" style="0" customWidth="1"/>
    <col min="774" max="774" width="12.00390625" style="0" customWidth="1"/>
    <col min="775" max="775" width="12.140625" style="0" bestFit="1" customWidth="1"/>
    <col min="776" max="776" width="12.8515625" style="0" customWidth="1"/>
    <col min="778" max="778" width="9.00390625" style="0" bestFit="1" customWidth="1"/>
    <col min="1025" max="1025" width="39.28125" style="0" customWidth="1"/>
    <col min="1026" max="1026" width="0.13671875" style="0" customWidth="1"/>
    <col min="1027" max="1027" width="12.7109375" style="0" customWidth="1"/>
    <col min="1028" max="1028" width="11.421875" style="0" customWidth="1"/>
    <col min="1029" max="1029" width="12.7109375" style="0" customWidth="1"/>
    <col min="1030" max="1030" width="12.00390625" style="0" customWidth="1"/>
    <col min="1031" max="1031" width="12.140625" style="0" bestFit="1" customWidth="1"/>
    <col min="1032" max="1032" width="12.8515625" style="0" customWidth="1"/>
    <col min="1034" max="1034" width="9.00390625" style="0" bestFit="1" customWidth="1"/>
    <col min="1281" max="1281" width="39.28125" style="0" customWidth="1"/>
    <col min="1282" max="1282" width="0.13671875" style="0" customWidth="1"/>
    <col min="1283" max="1283" width="12.7109375" style="0" customWidth="1"/>
    <col min="1284" max="1284" width="11.421875" style="0" customWidth="1"/>
    <col min="1285" max="1285" width="12.7109375" style="0" customWidth="1"/>
    <col min="1286" max="1286" width="12.00390625" style="0" customWidth="1"/>
    <col min="1287" max="1287" width="12.140625" style="0" bestFit="1" customWidth="1"/>
    <col min="1288" max="1288" width="12.8515625" style="0" customWidth="1"/>
    <col min="1290" max="1290" width="9.00390625" style="0" bestFit="1" customWidth="1"/>
    <col min="1537" max="1537" width="39.28125" style="0" customWidth="1"/>
    <col min="1538" max="1538" width="0.13671875" style="0" customWidth="1"/>
    <col min="1539" max="1539" width="12.7109375" style="0" customWidth="1"/>
    <col min="1540" max="1540" width="11.421875" style="0" customWidth="1"/>
    <col min="1541" max="1541" width="12.7109375" style="0" customWidth="1"/>
    <col min="1542" max="1542" width="12.00390625" style="0" customWidth="1"/>
    <col min="1543" max="1543" width="12.140625" style="0" bestFit="1" customWidth="1"/>
    <col min="1544" max="1544" width="12.8515625" style="0" customWidth="1"/>
    <col min="1546" max="1546" width="9.00390625" style="0" bestFit="1" customWidth="1"/>
    <col min="1793" max="1793" width="39.28125" style="0" customWidth="1"/>
    <col min="1794" max="1794" width="0.13671875" style="0" customWidth="1"/>
    <col min="1795" max="1795" width="12.7109375" style="0" customWidth="1"/>
    <col min="1796" max="1796" width="11.421875" style="0" customWidth="1"/>
    <col min="1797" max="1797" width="12.7109375" style="0" customWidth="1"/>
    <col min="1798" max="1798" width="12.00390625" style="0" customWidth="1"/>
    <col min="1799" max="1799" width="12.140625" style="0" bestFit="1" customWidth="1"/>
    <col min="1800" max="1800" width="12.8515625" style="0" customWidth="1"/>
    <col min="1802" max="1802" width="9.00390625" style="0" bestFit="1" customWidth="1"/>
    <col min="2049" max="2049" width="39.28125" style="0" customWidth="1"/>
    <col min="2050" max="2050" width="0.13671875" style="0" customWidth="1"/>
    <col min="2051" max="2051" width="12.7109375" style="0" customWidth="1"/>
    <col min="2052" max="2052" width="11.421875" style="0" customWidth="1"/>
    <col min="2053" max="2053" width="12.7109375" style="0" customWidth="1"/>
    <col min="2054" max="2054" width="12.00390625" style="0" customWidth="1"/>
    <col min="2055" max="2055" width="12.140625" style="0" bestFit="1" customWidth="1"/>
    <col min="2056" max="2056" width="12.8515625" style="0" customWidth="1"/>
    <col min="2058" max="2058" width="9.00390625" style="0" bestFit="1" customWidth="1"/>
    <col min="2305" max="2305" width="39.28125" style="0" customWidth="1"/>
    <col min="2306" max="2306" width="0.13671875" style="0" customWidth="1"/>
    <col min="2307" max="2307" width="12.7109375" style="0" customWidth="1"/>
    <col min="2308" max="2308" width="11.421875" style="0" customWidth="1"/>
    <col min="2309" max="2309" width="12.7109375" style="0" customWidth="1"/>
    <col min="2310" max="2310" width="12.00390625" style="0" customWidth="1"/>
    <col min="2311" max="2311" width="12.140625" style="0" bestFit="1" customWidth="1"/>
    <col min="2312" max="2312" width="12.8515625" style="0" customWidth="1"/>
    <col min="2314" max="2314" width="9.00390625" style="0" bestFit="1" customWidth="1"/>
    <col min="2561" max="2561" width="39.28125" style="0" customWidth="1"/>
    <col min="2562" max="2562" width="0.13671875" style="0" customWidth="1"/>
    <col min="2563" max="2563" width="12.7109375" style="0" customWidth="1"/>
    <col min="2564" max="2564" width="11.421875" style="0" customWidth="1"/>
    <col min="2565" max="2565" width="12.7109375" style="0" customWidth="1"/>
    <col min="2566" max="2566" width="12.00390625" style="0" customWidth="1"/>
    <col min="2567" max="2567" width="12.140625" style="0" bestFit="1" customWidth="1"/>
    <col min="2568" max="2568" width="12.8515625" style="0" customWidth="1"/>
    <col min="2570" max="2570" width="9.00390625" style="0" bestFit="1" customWidth="1"/>
    <col min="2817" max="2817" width="39.28125" style="0" customWidth="1"/>
    <col min="2818" max="2818" width="0.13671875" style="0" customWidth="1"/>
    <col min="2819" max="2819" width="12.7109375" style="0" customWidth="1"/>
    <col min="2820" max="2820" width="11.421875" style="0" customWidth="1"/>
    <col min="2821" max="2821" width="12.7109375" style="0" customWidth="1"/>
    <col min="2822" max="2822" width="12.00390625" style="0" customWidth="1"/>
    <col min="2823" max="2823" width="12.140625" style="0" bestFit="1" customWidth="1"/>
    <col min="2824" max="2824" width="12.8515625" style="0" customWidth="1"/>
    <col min="2826" max="2826" width="9.00390625" style="0" bestFit="1" customWidth="1"/>
    <col min="3073" max="3073" width="39.28125" style="0" customWidth="1"/>
    <col min="3074" max="3074" width="0.13671875" style="0" customWidth="1"/>
    <col min="3075" max="3075" width="12.7109375" style="0" customWidth="1"/>
    <col min="3076" max="3076" width="11.421875" style="0" customWidth="1"/>
    <col min="3077" max="3077" width="12.7109375" style="0" customWidth="1"/>
    <col min="3078" max="3078" width="12.00390625" style="0" customWidth="1"/>
    <col min="3079" max="3079" width="12.140625" style="0" bestFit="1" customWidth="1"/>
    <col min="3080" max="3080" width="12.8515625" style="0" customWidth="1"/>
    <col min="3082" max="3082" width="9.00390625" style="0" bestFit="1" customWidth="1"/>
    <col min="3329" max="3329" width="39.28125" style="0" customWidth="1"/>
    <col min="3330" max="3330" width="0.13671875" style="0" customWidth="1"/>
    <col min="3331" max="3331" width="12.7109375" style="0" customWidth="1"/>
    <col min="3332" max="3332" width="11.421875" style="0" customWidth="1"/>
    <col min="3333" max="3333" width="12.7109375" style="0" customWidth="1"/>
    <col min="3334" max="3334" width="12.00390625" style="0" customWidth="1"/>
    <col min="3335" max="3335" width="12.140625" style="0" bestFit="1" customWidth="1"/>
    <col min="3336" max="3336" width="12.8515625" style="0" customWidth="1"/>
    <col min="3338" max="3338" width="9.00390625" style="0" bestFit="1" customWidth="1"/>
    <col min="3585" max="3585" width="39.28125" style="0" customWidth="1"/>
    <col min="3586" max="3586" width="0.13671875" style="0" customWidth="1"/>
    <col min="3587" max="3587" width="12.7109375" style="0" customWidth="1"/>
    <col min="3588" max="3588" width="11.421875" style="0" customWidth="1"/>
    <col min="3589" max="3589" width="12.7109375" style="0" customWidth="1"/>
    <col min="3590" max="3590" width="12.00390625" style="0" customWidth="1"/>
    <col min="3591" max="3591" width="12.140625" style="0" bestFit="1" customWidth="1"/>
    <col min="3592" max="3592" width="12.8515625" style="0" customWidth="1"/>
    <col min="3594" max="3594" width="9.00390625" style="0" bestFit="1" customWidth="1"/>
    <col min="3841" max="3841" width="39.28125" style="0" customWidth="1"/>
    <col min="3842" max="3842" width="0.13671875" style="0" customWidth="1"/>
    <col min="3843" max="3843" width="12.7109375" style="0" customWidth="1"/>
    <col min="3844" max="3844" width="11.421875" style="0" customWidth="1"/>
    <col min="3845" max="3845" width="12.7109375" style="0" customWidth="1"/>
    <col min="3846" max="3846" width="12.00390625" style="0" customWidth="1"/>
    <col min="3847" max="3847" width="12.140625" style="0" bestFit="1" customWidth="1"/>
    <col min="3848" max="3848" width="12.8515625" style="0" customWidth="1"/>
    <col min="3850" max="3850" width="9.00390625" style="0" bestFit="1" customWidth="1"/>
    <col min="4097" max="4097" width="39.28125" style="0" customWidth="1"/>
    <col min="4098" max="4098" width="0.13671875" style="0" customWidth="1"/>
    <col min="4099" max="4099" width="12.7109375" style="0" customWidth="1"/>
    <col min="4100" max="4100" width="11.421875" style="0" customWidth="1"/>
    <col min="4101" max="4101" width="12.7109375" style="0" customWidth="1"/>
    <col min="4102" max="4102" width="12.00390625" style="0" customWidth="1"/>
    <col min="4103" max="4103" width="12.140625" style="0" bestFit="1" customWidth="1"/>
    <col min="4104" max="4104" width="12.8515625" style="0" customWidth="1"/>
    <col min="4106" max="4106" width="9.00390625" style="0" bestFit="1" customWidth="1"/>
    <col min="4353" max="4353" width="39.28125" style="0" customWidth="1"/>
    <col min="4354" max="4354" width="0.13671875" style="0" customWidth="1"/>
    <col min="4355" max="4355" width="12.7109375" style="0" customWidth="1"/>
    <col min="4356" max="4356" width="11.421875" style="0" customWidth="1"/>
    <col min="4357" max="4357" width="12.7109375" style="0" customWidth="1"/>
    <col min="4358" max="4358" width="12.00390625" style="0" customWidth="1"/>
    <col min="4359" max="4359" width="12.140625" style="0" bestFit="1" customWidth="1"/>
    <col min="4360" max="4360" width="12.8515625" style="0" customWidth="1"/>
    <col min="4362" max="4362" width="9.00390625" style="0" bestFit="1" customWidth="1"/>
    <col min="4609" max="4609" width="39.28125" style="0" customWidth="1"/>
    <col min="4610" max="4610" width="0.13671875" style="0" customWidth="1"/>
    <col min="4611" max="4611" width="12.7109375" style="0" customWidth="1"/>
    <col min="4612" max="4612" width="11.421875" style="0" customWidth="1"/>
    <col min="4613" max="4613" width="12.7109375" style="0" customWidth="1"/>
    <col min="4614" max="4614" width="12.00390625" style="0" customWidth="1"/>
    <col min="4615" max="4615" width="12.140625" style="0" bestFit="1" customWidth="1"/>
    <col min="4616" max="4616" width="12.8515625" style="0" customWidth="1"/>
    <col min="4618" max="4618" width="9.00390625" style="0" bestFit="1" customWidth="1"/>
    <col min="4865" max="4865" width="39.28125" style="0" customWidth="1"/>
    <col min="4866" max="4866" width="0.13671875" style="0" customWidth="1"/>
    <col min="4867" max="4867" width="12.7109375" style="0" customWidth="1"/>
    <col min="4868" max="4868" width="11.421875" style="0" customWidth="1"/>
    <col min="4869" max="4869" width="12.7109375" style="0" customWidth="1"/>
    <col min="4870" max="4870" width="12.00390625" style="0" customWidth="1"/>
    <col min="4871" max="4871" width="12.140625" style="0" bestFit="1" customWidth="1"/>
    <col min="4872" max="4872" width="12.8515625" style="0" customWidth="1"/>
    <col min="4874" max="4874" width="9.00390625" style="0" bestFit="1" customWidth="1"/>
    <col min="5121" max="5121" width="39.28125" style="0" customWidth="1"/>
    <col min="5122" max="5122" width="0.13671875" style="0" customWidth="1"/>
    <col min="5123" max="5123" width="12.7109375" style="0" customWidth="1"/>
    <col min="5124" max="5124" width="11.421875" style="0" customWidth="1"/>
    <col min="5125" max="5125" width="12.7109375" style="0" customWidth="1"/>
    <col min="5126" max="5126" width="12.00390625" style="0" customWidth="1"/>
    <col min="5127" max="5127" width="12.140625" style="0" bestFit="1" customWidth="1"/>
    <col min="5128" max="5128" width="12.8515625" style="0" customWidth="1"/>
    <col min="5130" max="5130" width="9.00390625" style="0" bestFit="1" customWidth="1"/>
    <col min="5377" max="5377" width="39.28125" style="0" customWidth="1"/>
    <col min="5378" max="5378" width="0.13671875" style="0" customWidth="1"/>
    <col min="5379" max="5379" width="12.7109375" style="0" customWidth="1"/>
    <col min="5380" max="5380" width="11.421875" style="0" customWidth="1"/>
    <col min="5381" max="5381" width="12.7109375" style="0" customWidth="1"/>
    <col min="5382" max="5382" width="12.00390625" style="0" customWidth="1"/>
    <col min="5383" max="5383" width="12.140625" style="0" bestFit="1" customWidth="1"/>
    <col min="5384" max="5384" width="12.8515625" style="0" customWidth="1"/>
    <col min="5386" max="5386" width="9.00390625" style="0" bestFit="1" customWidth="1"/>
    <col min="5633" max="5633" width="39.28125" style="0" customWidth="1"/>
    <col min="5634" max="5634" width="0.13671875" style="0" customWidth="1"/>
    <col min="5635" max="5635" width="12.7109375" style="0" customWidth="1"/>
    <col min="5636" max="5636" width="11.421875" style="0" customWidth="1"/>
    <col min="5637" max="5637" width="12.7109375" style="0" customWidth="1"/>
    <col min="5638" max="5638" width="12.00390625" style="0" customWidth="1"/>
    <col min="5639" max="5639" width="12.140625" style="0" bestFit="1" customWidth="1"/>
    <col min="5640" max="5640" width="12.8515625" style="0" customWidth="1"/>
    <col min="5642" max="5642" width="9.00390625" style="0" bestFit="1" customWidth="1"/>
    <col min="5889" max="5889" width="39.28125" style="0" customWidth="1"/>
    <col min="5890" max="5890" width="0.13671875" style="0" customWidth="1"/>
    <col min="5891" max="5891" width="12.7109375" style="0" customWidth="1"/>
    <col min="5892" max="5892" width="11.421875" style="0" customWidth="1"/>
    <col min="5893" max="5893" width="12.7109375" style="0" customWidth="1"/>
    <col min="5894" max="5894" width="12.00390625" style="0" customWidth="1"/>
    <col min="5895" max="5895" width="12.140625" style="0" bestFit="1" customWidth="1"/>
    <col min="5896" max="5896" width="12.8515625" style="0" customWidth="1"/>
    <col min="5898" max="5898" width="9.00390625" style="0" bestFit="1" customWidth="1"/>
    <col min="6145" max="6145" width="39.28125" style="0" customWidth="1"/>
    <col min="6146" max="6146" width="0.13671875" style="0" customWidth="1"/>
    <col min="6147" max="6147" width="12.7109375" style="0" customWidth="1"/>
    <col min="6148" max="6148" width="11.421875" style="0" customWidth="1"/>
    <col min="6149" max="6149" width="12.7109375" style="0" customWidth="1"/>
    <col min="6150" max="6150" width="12.00390625" style="0" customWidth="1"/>
    <col min="6151" max="6151" width="12.140625" style="0" bestFit="1" customWidth="1"/>
    <col min="6152" max="6152" width="12.8515625" style="0" customWidth="1"/>
    <col min="6154" max="6154" width="9.00390625" style="0" bestFit="1" customWidth="1"/>
    <col min="6401" max="6401" width="39.28125" style="0" customWidth="1"/>
    <col min="6402" max="6402" width="0.13671875" style="0" customWidth="1"/>
    <col min="6403" max="6403" width="12.7109375" style="0" customWidth="1"/>
    <col min="6404" max="6404" width="11.421875" style="0" customWidth="1"/>
    <col min="6405" max="6405" width="12.7109375" style="0" customWidth="1"/>
    <col min="6406" max="6406" width="12.00390625" style="0" customWidth="1"/>
    <col min="6407" max="6407" width="12.140625" style="0" bestFit="1" customWidth="1"/>
    <col min="6408" max="6408" width="12.8515625" style="0" customWidth="1"/>
    <col min="6410" max="6410" width="9.00390625" style="0" bestFit="1" customWidth="1"/>
    <col min="6657" max="6657" width="39.28125" style="0" customWidth="1"/>
    <col min="6658" max="6658" width="0.13671875" style="0" customWidth="1"/>
    <col min="6659" max="6659" width="12.7109375" style="0" customWidth="1"/>
    <col min="6660" max="6660" width="11.421875" style="0" customWidth="1"/>
    <col min="6661" max="6661" width="12.7109375" style="0" customWidth="1"/>
    <col min="6662" max="6662" width="12.00390625" style="0" customWidth="1"/>
    <col min="6663" max="6663" width="12.140625" style="0" bestFit="1" customWidth="1"/>
    <col min="6664" max="6664" width="12.8515625" style="0" customWidth="1"/>
    <col min="6666" max="6666" width="9.00390625" style="0" bestFit="1" customWidth="1"/>
    <col min="6913" max="6913" width="39.28125" style="0" customWidth="1"/>
    <col min="6914" max="6914" width="0.13671875" style="0" customWidth="1"/>
    <col min="6915" max="6915" width="12.7109375" style="0" customWidth="1"/>
    <col min="6916" max="6916" width="11.421875" style="0" customWidth="1"/>
    <col min="6917" max="6917" width="12.7109375" style="0" customWidth="1"/>
    <col min="6918" max="6918" width="12.00390625" style="0" customWidth="1"/>
    <col min="6919" max="6919" width="12.140625" style="0" bestFit="1" customWidth="1"/>
    <col min="6920" max="6920" width="12.8515625" style="0" customWidth="1"/>
    <col min="6922" max="6922" width="9.00390625" style="0" bestFit="1" customWidth="1"/>
    <col min="7169" max="7169" width="39.28125" style="0" customWidth="1"/>
    <col min="7170" max="7170" width="0.13671875" style="0" customWidth="1"/>
    <col min="7171" max="7171" width="12.7109375" style="0" customWidth="1"/>
    <col min="7172" max="7172" width="11.421875" style="0" customWidth="1"/>
    <col min="7173" max="7173" width="12.7109375" style="0" customWidth="1"/>
    <col min="7174" max="7174" width="12.00390625" style="0" customWidth="1"/>
    <col min="7175" max="7175" width="12.140625" style="0" bestFit="1" customWidth="1"/>
    <col min="7176" max="7176" width="12.8515625" style="0" customWidth="1"/>
    <col min="7178" max="7178" width="9.00390625" style="0" bestFit="1" customWidth="1"/>
    <col min="7425" max="7425" width="39.28125" style="0" customWidth="1"/>
    <col min="7426" max="7426" width="0.13671875" style="0" customWidth="1"/>
    <col min="7427" max="7427" width="12.7109375" style="0" customWidth="1"/>
    <col min="7428" max="7428" width="11.421875" style="0" customWidth="1"/>
    <col min="7429" max="7429" width="12.7109375" style="0" customWidth="1"/>
    <col min="7430" max="7430" width="12.00390625" style="0" customWidth="1"/>
    <col min="7431" max="7431" width="12.140625" style="0" bestFit="1" customWidth="1"/>
    <col min="7432" max="7432" width="12.8515625" style="0" customWidth="1"/>
    <col min="7434" max="7434" width="9.00390625" style="0" bestFit="1" customWidth="1"/>
    <col min="7681" max="7681" width="39.28125" style="0" customWidth="1"/>
    <col min="7682" max="7682" width="0.13671875" style="0" customWidth="1"/>
    <col min="7683" max="7683" width="12.7109375" style="0" customWidth="1"/>
    <col min="7684" max="7684" width="11.421875" style="0" customWidth="1"/>
    <col min="7685" max="7685" width="12.7109375" style="0" customWidth="1"/>
    <col min="7686" max="7686" width="12.00390625" style="0" customWidth="1"/>
    <col min="7687" max="7687" width="12.140625" style="0" bestFit="1" customWidth="1"/>
    <col min="7688" max="7688" width="12.8515625" style="0" customWidth="1"/>
    <col min="7690" max="7690" width="9.00390625" style="0" bestFit="1" customWidth="1"/>
    <col min="7937" max="7937" width="39.28125" style="0" customWidth="1"/>
    <col min="7938" max="7938" width="0.13671875" style="0" customWidth="1"/>
    <col min="7939" max="7939" width="12.7109375" style="0" customWidth="1"/>
    <col min="7940" max="7940" width="11.421875" style="0" customWidth="1"/>
    <col min="7941" max="7941" width="12.7109375" style="0" customWidth="1"/>
    <col min="7942" max="7942" width="12.00390625" style="0" customWidth="1"/>
    <col min="7943" max="7943" width="12.140625" style="0" bestFit="1" customWidth="1"/>
    <col min="7944" max="7944" width="12.8515625" style="0" customWidth="1"/>
    <col min="7946" max="7946" width="9.00390625" style="0" bestFit="1" customWidth="1"/>
    <col min="8193" max="8193" width="39.28125" style="0" customWidth="1"/>
    <col min="8194" max="8194" width="0.13671875" style="0" customWidth="1"/>
    <col min="8195" max="8195" width="12.7109375" style="0" customWidth="1"/>
    <col min="8196" max="8196" width="11.421875" style="0" customWidth="1"/>
    <col min="8197" max="8197" width="12.7109375" style="0" customWidth="1"/>
    <col min="8198" max="8198" width="12.00390625" style="0" customWidth="1"/>
    <col min="8199" max="8199" width="12.140625" style="0" bestFit="1" customWidth="1"/>
    <col min="8200" max="8200" width="12.8515625" style="0" customWidth="1"/>
    <col min="8202" max="8202" width="9.00390625" style="0" bestFit="1" customWidth="1"/>
    <col min="8449" max="8449" width="39.28125" style="0" customWidth="1"/>
    <col min="8450" max="8450" width="0.13671875" style="0" customWidth="1"/>
    <col min="8451" max="8451" width="12.7109375" style="0" customWidth="1"/>
    <col min="8452" max="8452" width="11.421875" style="0" customWidth="1"/>
    <col min="8453" max="8453" width="12.7109375" style="0" customWidth="1"/>
    <col min="8454" max="8454" width="12.00390625" style="0" customWidth="1"/>
    <col min="8455" max="8455" width="12.140625" style="0" bestFit="1" customWidth="1"/>
    <col min="8456" max="8456" width="12.8515625" style="0" customWidth="1"/>
    <col min="8458" max="8458" width="9.00390625" style="0" bestFit="1" customWidth="1"/>
    <col min="8705" max="8705" width="39.28125" style="0" customWidth="1"/>
    <col min="8706" max="8706" width="0.13671875" style="0" customWidth="1"/>
    <col min="8707" max="8707" width="12.7109375" style="0" customWidth="1"/>
    <col min="8708" max="8708" width="11.421875" style="0" customWidth="1"/>
    <col min="8709" max="8709" width="12.7109375" style="0" customWidth="1"/>
    <col min="8710" max="8710" width="12.00390625" style="0" customWidth="1"/>
    <col min="8711" max="8711" width="12.140625" style="0" bestFit="1" customWidth="1"/>
    <col min="8712" max="8712" width="12.8515625" style="0" customWidth="1"/>
    <col min="8714" max="8714" width="9.00390625" style="0" bestFit="1" customWidth="1"/>
    <col min="8961" max="8961" width="39.28125" style="0" customWidth="1"/>
    <col min="8962" max="8962" width="0.13671875" style="0" customWidth="1"/>
    <col min="8963" max="8963" width="12.7109375" style="0" customWidth="1"/>
    <col min="8964" max="8964" width="11.421875" style="0" customWidth="1"/>
    <col min="8965" max="8965" width="12.7109375" style="0" customWidth="1"/>
    <col min="8966" max="8966" width="12.00390625" style="0" customWidth="1"/>
    <col min="8967" max="8967" width="12.140625" style="0" bestFit="1" customWidth="1"/>
    <col min="8968" max="8968" width="12.8515625" style="0" customWidth="1"/>
    <col min="8970" max="8970" width="9.00390625" style="0" bestFit="1" customWidth="1"/>
    <col min="9217" max="9217" width="39.28125" style="0" customWidth="1"/>
    <col min="9218" max="9218" width="0.13671875" style="0" customWidth="1"/>
    <col min="9219" max="9219" width="12.7109375" style="0" customWidth="1"/>
    <col min="9220" max="9220" width="11.421875" style="0" customWidth="1"/>
    <col min="9221" max="9221" width="12.7109375" style="0" customWidth="1"/>
    <col min="9222" max="9222" width="12.00390625" style="0" customWidth="1"/>
    <col min="9223" max="9223" width="12.140625" style="0" bestFit="1" customWidth="1"/>
    <col min="9224" max="9224" width="12.8515625" style="0" customWidth="1"/>
    <col min="9226" max="9226" width="9.00390625" style="0" bestFit="1" customWidth="1"/>
    <col min="9473" max="9473" width="39.28125" style="0" customWidth="1"/>
    <col min="9474" max="9474" width="0.13671875" style="0" customWidth="1"/>
    <col min="9475" max="9475" width="12.7109375" style="0" customWidth="1"/>
    <col min="9476" max="9476" width="11.421875" style="0" customWidth="1"/>
    <col min="9477" max="9477" width="12.7109375" style="0" customWidth="1"/>
    <col min="9478" max="9478" width="12.00390625" style="0" customWidth="1"/>
    <col min="9479" max="9479" width="12.140625" style="0" bestFit="1" customWidth="1"/>
    <col min="9480" max="9480" width="12.8515625" style="0" customWidth="1"/>
    <col min="9482" max="9482" width="9.00390625" style="0" bestFit="1" customWidth="1"/>
    <col min="9729" max="9729" width="39.28125" style="0" customWidth="1"/>
    <col min="9730" max="9730" width="0.13671875" style="0" customWidth="1"/>
    <col min="9731" max="9731" width="12.7109375" style="0" customWidth="1"/>
    <col min="9732" max="9732" width="11.421875" style="0" customWidth="1"/>
    <col min="9733" max="9733" width="12.7109375" style="0" customWidth="1"/>
    <col min="9734" max="9734" width="12.00390625" style="0" customWidth="1"/>
    <col min="9735" max="9735" width="12.140625" style="0" bestFit="1" customWidth="1"/>
    <col min="9736" max="9736" width="12.8515625" style="0" customWidth="1"/>
    <col min="9738" max="9738" width="9.00390625" style="0" bestFit="1" customWidth="1"/>
    <col min="9985" max="9985" width="39.28125" style="0" customWidth="1"/>
    <col min="9986" max="9986" width="0.13671875" style="0" customWidth="1"/>
    <col min="9987" max="9987" width="12.7109375" style="0" customWidth="1"/>
    <col min="9988" max="9988" width="11.421875" style="0" customWidth="1"/>
    <col min="9989" max="9989" width="12.7109375" style="0" customWidth="1"/>
    <col min="9990" max="9990" width="12.00390625" style="0" customWidth="1"/>
    <col min="9991" max="9991" width="12.140625" style="0" bestFit="1" customWidth="1"/>
    <col min="9992" max="9992" width="12.8515625" style="0" customWidth="1"/>
    <col min="9994" max="9994" width="9.00390625" style="0" bestFit="1" customWidth="1"/>
    <col min="10241" max="10241" width="39.28125" style="0" customWidth="1"/>
    <col min="10242" max="10242" width="0.13671875" style="0" customWidth="1"/>
    <col min="10243" max="10243" width="12.7109375" style="0" customWidth="1"/>
    <col min="10244" max="10244" width="11.421875" style="0" customWidth="1"/>
    <col min="10245" max="10245" width="12.7109375" style="0" customWidth="1"/>
    <col min="10246" max="10246" width="12.00390625" style="0" customWidth="1"/>
    <col min="10247" max="10247" width="12.140625" style="0" bestFit="1" customWidth="1"/>
    <col min="10248" max="10248" width="12.8515625" style="0" customWidth="1"/>
    <col min="10250" max="10250" width="9.00390625" style="0" bestFit="1" customWidth="1"/>
    <col min="10497" max="10497" width="39.28125" style="0" customWidth="1"/>
    <col min="10498" max="10498" width="0.13671875" style="0" customWidth="1"/>
    <col min="10499" max="10499" width="12.7109375" style="0" customWidth="1"/>
    <col min="10500" max="10500" width="11.421875" style="0" customWidth="1"/>
    <col min="10501" max="10501" width="12.7109375" style="0" customWidth="1"/>
    <col min="10502" max="10502" width="12.00390625" style="0" customWidth="1"/>
    <col min="10503" max="10503" width="12.140625" style="0" bestFit="1" customWidth="1"/>
    <col min="10504" max="10504" width="12.8515625" style="0" customWidth="1"/>
    <col min="10506" max="10506" width="9.00390625" style="0" bestFit="1" customWidth="1"/>
    <col min="10753" max="10753" width="39.28125" style="0" customWidth="1"/>
    <col min="10754" max="10754" width="0.13671875" style="0" customWidth="1"/>
    <col min="10755" max="10755" width="12.7109375" style="0" customWidth="1"/>
    <col min="10756" max="10756" width="11.421875" style="0" customWidth="1"/>
    <col min="10757" max="10757" width="12.7109375" style="0" customWidth="1"/>
    <col min="10758" max="10758" width="12.00390625" style="0" customWidth="1"/>
    <col min="10759" max="10759" width="12.140625" style="0" bestFit="1" customWidth="1"/>
    <col min="10760" max="10760" width="12.8515625" style="0" customWidth="1"/>
    <col min="10762" max="10762" width="9.00390625" style="0" bestFit="1" customWidth="1"/>
    <col min="11009" max="11009" width="39.28125" style="0" customWidth="1"/>
    <col min="11010" max="11010" width="0.13671875" style="0" customWidth="1"/>
    <col min="11011" max="11011" width="12.7109375" style="0" customWidth="1"/>
    <col min="11012" max="11012" width="11.421875" style="0" customWidth="1"/>
    <col min="11013" max="11013" width="12.7109375" style="0" customWidth="1"/>
    <col min="11014" max="11014" width="12.00390625" style="0" customWidth="1"/>
    <col min="11015" max="11015" width="12.140625" style="0" bestFit="1" customWidth="1"/>
    <col min="11016" max="11016" width="12.8515625" style="0" customWidth="1"/>
    <col min="11018" max="11018" width="9.00390625" style="0" bestFit="1" customWidth="1"/>
    <col min="11265" max="11265" width="39.28125" style="0" customWidth="1"/>
    <col min="11266" max="11266" width="0.13671875" style="0" customWidth="1"/>
    <col min="11267" max="11267" width="12.7109375" style="0" customWidth="1"/>
    <col min="11268" max="11268" width="11.421875" style="0" customWidth="1"/>
    <col min="11269" max="11269" width="12.7109375" style="0" customWidth="1"/>
    <col min="11270" max="11270" width="12.00390625" style="0" customWidth="1"/>
    <col min="11271" max="11271" width="12.140625" style="0" bestFit="1" customWidth="1"/>
    <col min="11272" max="11272" width="12.8515625" style="0" customWidth="1"/>
    <col min="11274" max="11274" width="9.00390625" style="0" bestFit="1" customWidth="1"/>
    <col min="11521" max="11521" width="39.28125" style="0" customWidth="1"/>
    <col min="11522" max="11522" width="0.13671875" style="0" customWidth="1"/>
    <col min="11523" max="11523" width="12.7109375" style="0" customWidth="1"/>
    <col min="11524" max="11524" width="11.421875" style="0" customWidth="1"/>
    <col min="11525" max="11525" width="12.7109375" style="0" customWidth="1"/>
    <col min="11526" max="11526" width="12.00390625" style="0" customWidth="1"/>
    <col min="11527" max="11527" width="12.140625" style="0" bestFit="1" customWidth="1"/>
    <col min="11528" max="11528" width="12.8515625" style="0" customWidth="1"/>
    <col min="11530" max="11530" width="9.00390625" style="0" bestFit="1" customWidth="1"/>
    <col min="11777" max="11777" width="39.28125" style="0" customWidth="1"/>
    <col min="11778" max="11778" width="0.13671875" style="0" customWidth="1"/>
    <col min="11779" max="11779" width="12.7109375" style="0" customWidth="1"/>
    <col min="11780" max="11780" width="11.421875" style="0" customWidth="1"/>
    <col min="11781" max="11781" width="12.7109375" style="0" customWidth="1"/>
    <col min="11782" max="11782" width="12.00390625" style="0" customWidth="1"/>
    <col min="11783" max="11783" width="12.140625" style="0" bestFit="1" customWidth="1"/>
    <col min="11784" max="11784" width="12.8515625" style="0" customWidth="1"/>
    <col min="11786" max="11786" width="9.00390625" style="0" bestFit="1" customWidth="1"/>
    <col min="12033" max="12033" width="39.28125" style="0" customWidth="1"/>
    <col min="12034" max="12034" width="0.13671875" style="0" customWidth="1"/>
    <col min="12035" max="12035" width="12.7109375" style="0" customWidth="1"/>
    <col min="12036" max="12036" width="11.421875" style="0" customWidth="1"/>
    <col min="12037" max="12037" width="12.7109375" style="0" customWidth="1"/>
    <col min="12038" max="12038" width="12.00390625" style="0" customWidth="1"/>
    <col min="12039" max="12039" width="12.140625" style="0" bestFit="1" customWidth="1"/>
    <col min="12040" max="12040" width="12.8515625" style="0" customWidth="1"/>
    <col min="12042" max="12042" width="9.00390625" style="0" bestFit="1" customWidth="1"/>
    <col min="12289" max="12289" width="39.28125" style="0" customWidth="1"/>
    <col min="12290" max="12290" width="0.13671875" style="0" customWidth="1"/>
    <col min="12291" max="12291" width="12.7109375" style="0" customWidth="1"/>
    <col min="12292" max="12292" width="11.421875" style="0" customWidth="1"/>
    <col min="12293" max="12293" width="12.7109375" style="0" customWidth="1"/>
    <col min="12294" max="12294" width="12.00390625" style="0" customWidth="1"/>
    <col min="12295" max="12295" width="12.140625" style="0" bestFit="1" customWidth="1"/>
    <col min="12296" max="12296" width="12.8515625" style="0" customWidth="1"/>
    <col min="12298" max="12298" width="9.00390625" style="0" bestFit="1" customWidth="1"/>
    <col min="12545" max="12545" width="39.28125" style="0" customWidth="1"/>
    <col min="12546" max="12546" width="0.13671875" style="0" customWidth="1"/>
    <col min="12547" max="12547" width="12.7109375" style="0" customWidth="1"/>
    <col min="12548" max="12548" width="11.421875" style="0" customWidth="1"/>
    <col min="12549" max="12549" width="12.7109375" style="0" customWidth="1"/>
    <col min="12550" max="12550" width="12.00390625" style="0" customWidth="1"/>
    <col min="12551" max="12551" width="12.140625" style="0" bestFit="1" customWidth="1"/>
    <col min="12552" max="12552" width="12.8515625" style="0" customWidth="1"/>
    <col min="12554" max="12554" width="9.00390625" style="0" bestFit="1" customWidth="1"/>
    <col min="12801" max="12801" width="39.28125" style="0" customWidth="1"/>
    <col min="12802" max="12802" width="0.13671875" style="0" customWidth="1"/>
    <col min="12803" max="12803" width="12.7109375" style="0" customWidth="1"/>
    <col min="12804" max="12804" width="11.421875" style="0" customWidth="1"/>
    <col min="12805" max="12805" width="12.7109375" style="0" customWidth="1"/>
    <col min="12806" max="12806" width="12.00390625" style="0" customWidth="1"/>
    <col min="12807" max="12807" width="12.140625" style="0" bestFit="1" customWidth="1"/>
    <col min="12808" max="12808" width="12.8515625" style="0" customWidth="1"/>
    <col min="12810" max="12810" width="9.00390625" style="0" bestFit="1" customWidth="1"/>
    <col min="13057" max="13057" width="39.28125" style="0" customWidth="1"/>
    <col min="13058" max="13058" width="0.13671875" style="0" customWidth="1"/>
    <col min="13059" max="13059" width="12.7109375" style="0" customWidth="1"/>
    <col min="13060" max="13060" width="11.421875" style="0" customWidth="1"/>
    <col min="13061" max="13061" width="12.7109375" style="0" customWidth="1"/>
    <col min="13062" max="13062" width="12.00390625" style="0" customWidth="1"/>
    <col min="13063" max="13063" width="12.140625" style="0" bestFit="1" customWidth="1"/>
    <col min="13064" max="13064" width="12.8515625" style="0" customWidth="1"/>
    <col min="13066" max="13066" width="9.00390625" style="0" bestFit="1" customWidth="1"/>
    <col min="13313" max="13313" width="39.28125" style="0" customWidth="1"/>
    <col min="13314" max="13314" width="0.13671875" style="0" customWidth="1"/>
    <col min="13315" max="13315" width="12.7109375" style="0" customWidth="1"/>
    <col min="13316" max="13316" width="11.421875" style="0" customWidth="1"/>
    <col min="13317" max="13317" width="12.7109375" style="0" customWidth="1"/>
    <col min="13318" max="13318" width="12.00390625" style="0" customWidth="1"/>
    <col min="13319" max="13319" width="12.140625" style="0" bestFit="1" customWidth="1"/>
    <col min="13320" max="13320" width="12.8515625" style="0" customWidth="1"/>
    <col min="13322" max="13322" width="9.00390625" style="0" bestFit="1" customWidth="1"/>
    <col min="13569" max="13569" width="39.28125" style="0" customWidth="1"/>
    <col min="13570" max="13570" width="0.13671875" style="0" customWidth="1"/>
    <col min="13571" max="13571" width="12.7109375" style="0" customWidth="1"/>
    <col min="13572" max="13572" width="11.421875" style="0" customWidth="1"/>
    <col min="13573" max="13573" width="12.7109375" style="0" customWidth="1"/>
    <col min="13574" max="13574" width="12.00390625" style="0" customWidth="1"/>
    <col min="13575" max="13575" width="12.140625" style="0" bestFit="1" customWidth="1"/>
    <col min="13576" max="13576" width="12.8515625" style="0" customWidth="1"/>
    <col min="13578" max="13578" width="9.00390625" style="0" bestFit="1" customWidth="1"/>
    <col min="13825" max="13825" width="39.28125" style="0" customWidth="1"/>
    <col min="13826" max="13826" width="0.13671875" style="0" customWidth="1"/>
    <col min="13827" max="13827" width="12.7109375" style="0" customWidth="1"/>
    <col min="13828" max="13828" width="11.421875" style="0" customWidth="1"/>
    <col min="13829" max="13829" width="12.7109375" style="0" customWidth="1"/>
    <col min="13830" max="13830" width="12.00390625" style="0" customWidth="1"/>
    <col min="13831" max="13831" width="12.140625" style="0" bestFit="1" customWidth="1"/>
    <col min="13832" max="13832" width="12.8515625" style="0" customWidth="1"/>
    <col min="13834" max="13834" width="9.00390625" style="0" bestFit="1" customWidth="1"/>
    <col min="14081" max="14081" width="39.28125" style="0" customWidth="1"/>
    <col min="14082" max="14082" width="0.13671875" style="0" customWidth="1"/>
    <col min="14083" max="14083" width="12.7109375" style="0" customWidth="1"/>
    <col min="14084" max="14084" width="11.421875" style="0" customWidth="1"/>
    <col min="14085" max="14085" width="12.7109375" style="0" customWidth="1"/>
    <col min="14086" max="14086" width="12.00390625" style="0" customWidth="1"/>
    <col min="14087" max="14087" width="12.140625" style="0" bestFit="1" customWidth="1"/>
    <col min="14088" max="14088" width="12.8515625" style="0" customWidth="1"/>
    <col min="14090" max="14090" width="9.00390625" style="0" bestFit="1" customWidth="1"/>
    <col min="14337" max="14337" width="39.28125" style="0" customWidth="1"/>
    <col min="14338" max="14338" width="0.13671875" style="0" customWidth="1"/>
    <col min="14339" max="14339" width="12.7109375" style="0" customWidth="1"/>
    <col min="14340" max="14340" width="11.421875" style="0" customWidth="1"/>
    <col min="14341" max="14341" width="12.7109375" style="0" customWidth="1"/>
    <col min="14342" max="14342" width="12.00390625" style="0" customWidth="1"/>
    <col min="14343" max="14343" width="12.140625" style="0" bestFit="1" customWidth="1"/>
    <col min="14344" max="14344" width="12.8515625" style="0" customWidth="1"/>
    <col min="14346" max="14346" width="9.00390625" style="0" bestFit="1" customWidth="1"/>
    <col min="14593" max="14593" width="39.28125" style="0" customWidth="1"/>
    <col min="14594" max="14594" width="0.13671875" style="0" customWidth="1"/>
    <col min="14595" max="14595" width="12.7109375" style="0" customWidth="1"/>
    <col min="14596" max="14596" width="11.421875" style="0" customWidth="1"/>
    <col min="14597" max="14597" width="12.7109375" style="0" customWidth="1"/>
    <col min="14598" max="14598" width="12.00390625" style="0" customWidth="1"/>
    <col min="14599" max="14599" width="12.140625" style="0" bestFit="1" customWidth="1"/>
    <col min="14600" max="14600" width="12.8515625" style="0" customWidth="1"/>
    <col min="14602" max="14602" width="9.00390625" style="0" bestFit="1" customWidth="1"/>
    <col min="14849" max="14849" width="39.28125" style="0" customWidth="1"/>
    <col min="14850" max="14850" width="0.13671875" style="0" customWidth="1"/>
    <col min="14851" max="14851" width="12.7109375" style="0" customWidth="1"/>
    <col min="14852" max="14852" width="11.421875" style="0" customWidth="1"/>
    <col min="14853" max="14853" width="12.7109375" style="0" customWidth="1"/>
    <col min="14854" max="14854" width="12.00390625" style="0" customWidth="1"/>
    <col min="14855" max="14855" width="12.140625" style="0" bestFit="1" customWidth="1"/>
    <col min="14856" max="14856" width="12.8515625" style="0" customWidth="1"/>
    <col min="14858" max="14858" width="9.00390625" style="0" bestFit="1" customWidth="1"/>
    <col min="15105" max="15105" width="39.28125" style="0" customWidth="1"/>
    <col min="15106" max="15106" width="0.13671875" style="0" customWidth="1"/>
    <col min="15107" max="15107" width="12.7109375" style="0" customWidth="1"/>
    <col min="15108" max="15108" width="11.421875" style="0" customWidth="1"/>
    <col min="15109" max="15109" width="12.7109375" style="0" customWidth="1"/>
    <col min="15110" max="15110" width="12.00390625" style="0" customWidth="1"/>
    <col min="15111" max="15111" width="12.140625" style="0" bestFit="1" customWidth="1"/>
    <col min="15112" max="15112" width="12.8515625" style="0" customWidth="1"/>
    <col min="15114" max="15114" width="9.00390625" style="0" bestFit="1" customWidth="1"/>
    <col min="15361" max="15361" width="39.28125" style="0" customWidth="1"/>
    <col min="15362" max="15362" width="0.13671875" style="0" customWidth="1"/>
    <col min="15363" max="15363" width="12.7109375" style="0" customWidth="1"/>
    <col min="15364" max="15364" width="11.421875" style="0" customWidth="1"/>
    <col min="15365" max="15365" width="12.7109375" style="0" customWidth="1"/>
    <col min="15366" max="15366" width="12.00390625" style="0" customWidth="1"/>
    <col min="15367" max="15367" width="12.140625" style="0" bestFit="1" customWidth="1"/>
    <col min="15368" max="15368" width="12.8515625" style="0" customWidth="1"/>
    <col min="15370" max="15370" width="9.00390625" style="0" bestFit="1" customWidth="1"/>
    <col min="15617" max="15617" width="39.28125" style="0" customWidth="1"/>
    <col min="15618" max="15618" width="0.13671875" style="0" customWidth="1"/>
    <col min="15619" max="15619" width="12.7109375" style="0" customWidth="1"/>
    <col min="15620" max="15620" width="11.421875" style="0" customWidth="1"/>
    <col min="15621" max="15621" width="12.7109375" style="0" customWidth="1"/>
    <col min="15622" max="15622" width="12.00390625" style="0" customWidth="1"/>
    <col min="15623" max="15623" width="12.140625" style="0" bestFit="1" customWidth="1"/>
    <col min="15624" max="15624" width="12.8515625" style="0" customWidth="1"/>
    <col min="15626" max="15626" width="9.00390625" style="0" bestFit="1" customWidth="1"/>
    <col min="15873" max="15873" width="39.28125" style="0" customWidth="1"/>
    <col min="15874" max="15874" width="0.13671875" style="0" customWidth="1"/>
    <col min="15875" max="15875" width="12.7109375" style="0" customWidth="1"/>
    <col min="15876" max="15876" width="11.421875" style="0" customWidth="1"/>
    <col min="15877" max="15877" width="12.7109375" style="0" customWidth="1"/>
    <col min="15878" max="15878" width="12.00390625" style="0" customWidth="1"/>
    <col min="15879" max="15879" width="12.140625" style="0" bestFit="1" customWidth="1"/>
    <col min="15880" max="15880" width="12.8515625" style="0" customWidth="1"/>
    <col min="15882" max="15882" width="9.00390625" style="0" bestFit="1" customWidth="1"/>
    <col min="16129" max="16129" width="39.28125" style="0" customWidth="1"/>
    <col min="16130" max="16130" width="0.13671875" style="0" customWidth="1"/>
    <col min="16131" max="16131" width="12.7109375" style="0" customWidth="1"/>
    <col min="16132" max="16132" width="11.421875" style="0" customWidth="1"/>
    <col min="16133" max="16133" width="12.7109375" style="0" customWidth="1"/>
    <col min="16134" max="16134" width="12.00390625" style="0" customWidth="1"/>
    <col min="16135" max="16135" width="12.140625" style="0" bestFit="1" customWidth="1"/>
    <col min="16136" max="16136" width="12.8515625" style="0" customWidth="1"/>
    <col min="16138" max="16138" width="9.00390625" style="0" bestFit="1" customWidth="1"/>
  </cols>
  <sheetData>
    <row r="1" spans="1:8" ht="12.6" customHeight="1">
      <c r="A1" s="216" t="s">
        <v>496</v>
      </c>
      <c r="B1" s="217"/>
      <c r="C1" s="217"/>
      <c r="D1" s="217"/>
      <c r="E1" s="217"/>
      <c r="F1" s="217"/>
      <c r="G1" s="217"/>
      <c r="H1" s="218"/>
    </row>
    <row r="2" spans="1:8" ht="11.4" customHeight="1">
      <c r="A2" s="219"/>
      <c r="B2" s="220"/>
      <c r="C2" s="220"/>
      <c r="D2" s="220"/>
      <c r="E2" s="220"/>
      <c r="F2" s="220"/>
      <c r="G2" s="220"/>
      <c r="H2" s="221"/>
    </row>
    <row r="3" spans="1:8" ht="11.4" customHeight="1">
      <c r="A3" s="219"/>
      <c r="B3" s="220"/>
      <c r="C3" s="220"/>
      <c r="D3" s="220"/>
      <c r="E3" s="220"/>
      <c r="F3" s="220"/>
      <c r="G3" s="220"/>
      <c r="H3" s="221"/>
    </row>
    <row r="4" spans="1:8" ht="11.4" customHeight="1">
      <c r="A4" s="219"/>
      <c r="B4" s="220"/>
      <c r="C4" s="220"/>
      <c r="D4" s="220"/>
      <c r="E4" s="220"/>
      <c r="F4" s="220"/>
      <c r="G4" s="220"/>
      <c r="H4" s="221"/>
    </row>
    <row r="5" spans="1:8" ht="17.25" customHeight="1">
      <c r="A5" s="222"/>
      <c r="B5" s="223"/>
      <c r="C5" s="223"/>
      <c r="D5" s="223"/>
      <c r="E5" s="223"/>
      <c r="F5" s="223"/>
      <c r="G5" s="223"/>
      <c r="H5" s="224"/>
    </row>
    <row r="6" spans="1:8" ht="13.2">
      <c r="A6" s="225" t="s">
        <v>1</v>
      </c>
      <c r="B6" s="248"/>
      <c r="C6" s="251" t="s">
        <v>335</v>
      </c>
      <c r="D6" s="251"/>
      <c r="E6" s="251"/>
      <c r="F6" s="251"/>
      <c r="G6" s="251"/>
      <c r="H6" s="252" t="s">
        <v>336</v>
      </c>
    </row>
    <row r="7" spans="1:8" ht="11.4" customHeight="1">
      <c r="A7" s="226"/>
      <c r="B7" s="249"/>
      <c r="C7" s="228" t="s">
        <v>337</v>
      </c>
      <c r="D7" s="251" t="s">
        <v>338</v>
      </c>
      <c r="E7" s="228" t="s">
        <v>339</v>
      </c>
      <c r="F7" s="228" t="s">
        <v>228</v>
      </c>
      <c r="G7" s="228" t="s">
        <v>245</v>
      </c>
      <c r="H7" s="252"/>
    </row>
    <row r="8" spans="1:8" ht="11.4" customHeight="1">
      <c r="A8" s="227"/>
      <c r="B8" s="250"/>
      <c r="C8" s="230"/>
      <c r="D8" s="251"/>
      <c r="E8" s="230"/>
      <c r="F8" s="230"/>
      <c r="G8" s="230"/>
      <c r="H8" s="252"/>
    </row>
    <row r="9" spans="1:8" ht="2.25" customHeight="1">
      <c r="A9" s="43"/>
      <c r="B9" s="1"/>
      <c r="C9" s="1"/>
      <c r="D9" s="1"/>
      <c r="E9" s="1"/>
      <c r="F9" s="1"/>
      <c r="G9" s="1"/>
      <c r="H9" s="1"/>
    </row>
    <row r="10" spans="1:8" ht="2.25" customHeight="1">
      <c r="A10" s="10"/>
      <c r="B10" s="3"/>
      <c r="C10" s="3"/>
      <c r="D10" s="3"/>
      <c r="E10" s="3"/>
      <c r="F10" s="3"/>
      <c r="G10" s="3"/>
      <c r="H10" s="3"/>
    </row>
    <row r="11" spans="1:8" ht="9" customHeight="1">
      <c r="A11" s="128" t="s">
        <v>497</v>
      </c>
      <c r="B11" s="3"/>
      <c r="C11" s="129">
        <f aca="true" t="shared" si="0" ref="C11:H11">+C12+C13+C15+C18+C20+C24</f>
        <v>3806947990.78</v>
      </c>
      <c r="D11" s="129">
        <f t="shared" si="0"/>
        <v>-638387.48</v>
      </c>
      <c r="E11" s="129">
        <f t="shared" si="0"/>
        <v>3806309603.2999997</v>
      </c>
      <c r="F11" s="129">
        <f t="shared" si="0"/>
        <v>2210839646.4300003</v>
      </c>
      <c r="G11" s="129">
        <f t="shared" si="0"/>
        <v>2197884604.54</v>
      </c>
      <c r="H11" s="129">
        <f t="shared" si="0"/>
        <v>1595469956.8700001</v>
      </c>
    </row>
    <row r="12" spans="1:8" ht="9" customHeight="1">
      <c r="A12" s="130" t="s">
        <v>498</v>
      </c>
      <c r="B12" s="3"/>
      <c r="C12" s="131">
        <v>1901540894.79</v>
      </c>
      <c r="D12" s="131">
        <v>918118.8</v>
      </c>
      <c r="E12" s="131">
        <f>SUM(C12:D12)</f>
        <v>1902459013.59</v>
      </c>
      <c r="F12" s="131">
        <v>936414784.99</v>
      </c>
      <c r="G12" s="131">
        <v>929099992.19</v>
      </c>
      <c r="H12" s="131">
        <f>+E12-F12</f>
        <v>966044228.5999999</v>
      </c>
    </row>
    <row r="13" spans="1:8" ht="9" customHeight="1">
      <c r="A13" s="130" t="s">
        <v>499</v>
      </c>
      <c r="B13" s="3"/>
      <c r="C13" s="131">
        <v>946975747.5</v>
      </c>
      <c r="D13" s="131">
        <v>83323.94</v>
      </c>
      <c r="E13" s="131">
        <f>SUM(C13:D13)</f>
        <v>947059071.44</v>
      </c>
      <c r="F13" s="131">
        <v>724093979.56</v>
      </c>
      <c r="G13" s="131">
        <v>720526447.53</v>
      </c>
      <c r="H13" s="131">
        <f>+E13-F13</f>
        <v>222965091.8800001</v>
      </c>
    </row>
    <row r="14" spans="1:8" ht="2.25" customHeight="1">
      <c r="A14" s="12"/>
      <c r="B14" s="3"/>
      <c r="C14" s="3"/>
      <c r="D14" s="3"/>
      <c r="E14" s="3"/>
      <c r="F14" s="3"/>
      <c r="G14" s="3"/>
      <c r="H14" s="3"/>
    </row>
    <row r="15" spans="1:8" s="5" customFormat="1" ht="9" customHeight="1">
      <c r="A15" s="130" t="s">
        <v>500</v>
      </c>
      <c r="B15" s="7"/>
      <c r="C15" s="131">
        <f aca="true" t="shared" si="1" ref="C15:H15">+C16+C17</f>
        <v>0</v>
      </c>
      <c r="D15" s="131">
        <f t="shared" si="1"/>
        <v>0</v>
      </c>
      <c r="E15" s="131">
        <f t="shared" si="1"/>
        <v>0</v>
      </c>
      <c r="F15" s="131">
        <f t="shared" si="1"/>
        <v>0</v>
      </c>
      <c r="G15" s="131">
        <f t="shared" si="1"/>
        <v>0</v>
      </c>
      <c r="H15" s="131">
        <f t="shared" si="1"/>
        <v>0</v>
      </c>
    </row>
    <row r="16" spans="1:8" ht="9" customHeight="1">
      <c r="A16" s="138" t="s">
        <v>501</v>
      </c>
      <c r="B16" s="3"/>
      <c r="C16" s="131">
        <v>0</v>
      </c>
      <c r="D16" s="131">
        <v>0</v>
      </c>
      <c r="E16" s="131">
        <f>SUM(C16:D16)</f>
        <v>0</v>
      </c>
      <c r="F16" s="131">
        <v>0</v>
      </c>
      <c r="G16" s="131">
        <v>0</v>
      </c>
      <c r="H16" s="131">
        <f>+E16-F16</f>
        <v>0</v>
      </c>
    </row>
    <row r="17" spans="1:8" ht="9" customHeight="1">
      <c r="A17" s="138" t="s">
        <v>502</v>
      </c>
      <c r="B17" s="3"/>
      <c r="C17" s="131">
        <v>0</v>
      </c>
      <c r="D17" s="131">
        <v>0</v>
      </c>
      <c r="E17" s="131">
        <f>SUM(C17:D17)</f>
        <v>0</v>
      </c>
      <c r="F17" s="131">
        <v>0</v>
      </c>
      <c r="G17" s="131">
        <v>0</v>
      </c>
      <c r="H17" s="131">
        <f>+E17-F17</f>
        <v>0</v>
      </c>
    </row>
    <row r="18" spans="1:8" ht="9" customHeight="1">
      <c r="A18" s="130" t="s">
        <v>503</v>
      </c>
      <c r="B18" s="3"/>
      <c r="C18" s="131">
        <v>942125865.8</v>
      </c>
      <c r="D18" s="131">
        <v>528560.57</v>
      </c>
      <c r="E18" s="131">
        <f>SUM(C18:D18)</f>
        <v>942654426.37</v>
      </c>
      <c r="F18" s="131">
        <v>548317460.87</v>
      </c>
      <c r="G18" s="131">
        <v>547427675.97</v>
      </c>
      <c r="H18" s="131">
        <f>+E18-F18</f>
        <v>394336965.5</v>
      </c>
    </row>
    <row r="19" spans="1:8" ht="2.25" customHeight="1">
      <c r="A19" s="10"/>
      <c r="B19" s="3"/>
      <c r="C19" s="3"/>
      <c r="D19" s="3"/>
      <c r="E19" s="3"/>
      <c r="F19" s="3"/>
      <c r="G19" s="3"/>
      <c r="H19" s="3"/>
    </row>
    <row r="20" spans="1:8" s="5" customFormat="1" ht="9" customHeight="1">
      <c r="A20" s="253" t="s">
        <v>504</v>
      </c>
      <c r="B20" s="7"/>
      <c r="C20" s="254">
        <f aca="true" t="shared" si="2" ref="C20:H20">+C22+C23</f>
        <v>0</v>
      </c>
      <c r="D20" s="254">
        <f t="shared" si="2"/>
        <v>0</v>
      </c>
      <c r="E20" s="254">
        <f t="shared" si="2"/>
        <v>0</v>
      </c>
      <c r="F20" s="254">
        <f t="shared" si="2"/>
        <v>0</v>
      </c>
      <c r="G20" s="254">
        <f t="shared" si="2"/>
        <v>0</v>
      </c>
      <c r="H20" s="254">
        <f t="shared" si="2"/>
        <v>0</v>
      </c>
    </row>
    <row r="21" spans="1:8" s="5" customFormat="1" ht="9" customHeight="1">
      <c r="A21" s="253"/>
      <c r="B21" s="7"/>
      <c r="C21" s="254"/>
      <c r="D21" s="254"/>
      <c r="E21" s="254"/>
      <c r="F21" s="254"/>
      <c r="G21" s="254"/>
      <c r="H21" s="254"/>
    </row>
    <row r="22" spans="1:8" ht="9" customHeight="1">
      <c r="A22" s="138" t="s">
        <v>505</v>
      </c>
      <c r="B22" s="3"/>
      <c r="C22" s="131">
        <v>0</v>
      </c>
      <c r="D22" s="131">
        <v>0</v>
      </c>
      <c r="E22" s="131">
        <f>SUM(C22:D22)</f>
        <v>0</v>
      </c>
      <c r="F22" s="131">
        <v>0</v>
      </c>
      <c r="G22" s="131">
        <v>0</v>
      </c>
      <c r="H22" s="131">
        <f>+E22-F22</f>
        <v>0</v>
      </c>
    </row>
    <row r="23" spans="1:8" ht="9" customHeight="1">
      <c r="A23" s="138" t="s">
        <v>506</v>
      </c>
      <c r="B23" s="3"/>
      <c r="C23" s="131">
        <v>0</v>
      </c>
      <c r="D23" s="131">
        <v>0</v>
      </c>
      <c r="E23" s="131">
        <f>SUM(C23:D23)</f>
        <v>0</v>
      </c>
      <c r="F23" s="131">
        <v>0</v>
      </c>
      <c r="G23" s="131">
        <v>0</v>
      </c>
      <c r="H23" s="131">
        <f>+E23-F23</f>
        <v>0</v>
      </c>
    </row>
    <row r="24" spans="1:8" ht="9" customHeight="1">
      <c r="A24" s="130" t="s">
        <v>507</v>
      </c>
      <c r="B24" s="3"/>
      <c r="C24" s="131">
        <v>16305482.69</v>
      </c>
      <c r="D24" s="131">
        <v>-2168390.79</v>
      </c>
      <c r="E24" s="131">
        <f>SUM(C24:D24)</f>
        <v>14137091.899999999</v>
      </c>
      <c r="F24" s="131">
        <v>2013421.0100000002</v>
      </c>
      <c r="G24" s="131">
        <v>830488.85</v>
      </c>
      <c r="H24" s="131">
        <f>+E24-F24</f>
        <v>12123670.889999999</v>
      </c>
    </row>
    <row r="25" spans="1:8" ht="2.25" customHeight="1">
      <c r="A25" s="10"/>
      <c r="B25" s="3"/>
      <c r="C25" s="3"/>
      <c r="D25" s="3"/>
      <c r="E25" s="3"/>
      <c r="F25" s="3"/>
      <c r="G25" s="3"/>
      <c r="H25" s="3"/>
    </row>
    <row r="26" spans="1:8" ht="2.25" customHeight="1">
      <c r="A26" s="10"/>
      <c r="B26" s="3"/>
      <c r="C26" s="3"/>
      <c r="D26" s="3"/>
      <c r="E26" s="3"/>
      <c r="F26" s="3"/>
      <c r="G26" s="3"/>
      <c r="H26" s="3"/>
    </row>
    <row r="27" spans="1:8" ht="9" customHeight="1">
      <c r="A27" s="128" t="s">
        <v>508</v>
      </c>
      <c r="B27" s="3"/>
      <c r="C27" s="129">
        <f aca="true" t="shared" si="3" ref="C27:H27">+C28+C29+C31+C34+C36+C40</f>
        <v>18049422</v>
      </c>
      <c r="D27" s="129">
        <f t="shared" si="3"/>
        <v>231197165</v>
      </c>
      <c r="E27" s="129">
        <f t="shared" si="3"/>
        <v>249246587</v>
      </c>
      <c r="F27" s="129">
        <f t="shared" si="3"/>
        <v>174688972.31</v>
      </c>
      <c r="G27" s="129">
        <f t="shared" si="3"/>
        <v>174079484.32</v>
      </c>
      <c r="H27" s="129">
        <f t="shared" si="3"/>
        <v>74557614.69</v>
      </c>
    </row>
    <row r="28" spans="1:8" ht="9" customHeight="1">
      <c r="A28" s="130" t="s">
        <v>498</v>
      </c>
      <c r="B28" s="3"/>
      <c r="C28" s="131">
        <v>0</v>
      </c>
      <c r="D28" s="131">
        <v>515000</v>
      </c>
      <c r="E28" s="131">
        <f>SUM(C28:D28)</f>
        <v>515000</v>
      </c>
      <c r="F28" s="131">
        <v>0</v>
      </c>
      <c r="G28" s="131">
        <v>0</v>
      </c>
      <c r="H28" s="131">
        <f>+E28-F28</f>
        <v>515000</v>
      </c>
    </row>
    <row r="29" spans="1:8" ht="9" customHeight="1">
      <c r="A29" s="130" t="s">
        <v>499</v>
      </c>
      <c r="B29" s="3"/>
      <c r="C29" s="131">
        <v>18049422</v>
      </c>
      <c r="D29" s="131">
        <v>230682165</v>
      </c>
      <c r="E29" s="131">
        <f>SUM(C29:D29)</f>
        <v>248731587</v>
      </c>
      <c r="F29" s="131">
        <v>174688972.31</v>
      </c>
      <c r="G29" s="131">
        <v>174079484.32</v>
      </c>
      <c r="H29" s="131">
        <f>+E29-F29</f>
        <v>74042614.69</v>
      </c>
    </row>
    <row r="30" spans="1:8" ht="2.25" customHeight="1">
      <c r="A30" s="10"/>
      <c r="B30" s="3"/>
      <c r="C30" s="3"/>
      <c r="D30" s="3"/>
      <c r="E30" s="3"/>
      <c r="F30" s="3"/>
      <c r="G30" s="3"/>
      <c r="H30" s="3"/>
    </row>
    <row r="31" spans="1:8" s="5" customFormat="1" ht="9" customHeight="1">
      <c r="A31" s="130" t="s">
        <v>500</v>
      </c>
      <c r="B31" s="7"/>
      <c r="C31" s="131">
        <f aca="true" t="shared" si="4" ref="C31:H31">+C32+C33</f>
        <v>0</v>
      </c>
      <c r="D31" s="131">
        <f t="shared" si="4"/>
        <v>0</v>
      </c>
      <c r="E31" s="131">
        <f t="shared" si="4"/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</row>
    <row r="32" spans="1:8" ht="9" customHeight="1">
      <c r="A32" s="138" t="s">
        <v>501</v>
      </c>
      <c r="B32" s="3"/>
      <c r="C32" s="131">
        <v>0</v>
      </c>
      <c r="D32" s="131">
        <v>0</v>
      </c>
      <c r="E32" s="131">
        <f>SUM(C32:D32)</f>
        <v>0</v>
      </c>
      <c r="F32" s="131">
        <v>0</v>
      </c>
      <c r="G32" s="131">
        <v>0</v>
      </c>
      <c r="H32" s="131">
        <f>+E32-F32</f>
        <v>0</v>
      </c>
    </row>
    <row r="33" spans="1:8" ht="9" customHeight="1">
      <c r="A33" s="138" t="s">
        <v>502</v>
      </c>
      <c r="B33" s="3"/>
      <c r="C33" s="131">
        <v>0</v>
      </c>
      <c r="D33" s="131">
        <v>0</v>
      </c>
      <c r="E33" s="131">
        <f>SUM(C33:D33)</f>
        <v>0</v>
      </c>
      <c r="F33" s="131">
        <v>0</v>
      </c>
      <c r="G33" s="131">
        <v>0</v>
      </c>
      <c r="H33" s="131">
        <f>+E33-F33</f>
        <v>0</v>
      </c>
    </row>
    <row r="34" spans="1:8" ht="9" customHeight="1">
      <c r="A34" s="130" t="s">
        <v>503</v>
      </c>
      <c r="B34" s="3"/>
      <c r="C34" s="131">
        <v>0</v>
      </c>
      <c r="D34" s="131">
        <v>0</v>
      </c>
      <c r="E34" s="131">
        <f>SUM(C34:D34)</f>
        <v>0</v>
      </c>
      <c r="F34" s="131">
        <v>0</v>
      </c>
      <c r="G34" s="131">
        <v>0</v>
      </c>
      <c r="H34" s="131">
        <f>+E34-F34</f>
        <v>0</v>
      </c>
    </row>
    <row r="35" spans="1:8" ht="2.25" customHeight="1">
      <c r="A35" s="10"/>
      <c r="B35" s="3"/>
      <c r="C35" s="3"/>
      <c r="D35" s="3"/>
      <c r="E35" s="3"/>
      <c r="F35" s="3"/>
      <c r="G35" s="3"/>
      <c r="H35" s="3"/>
    </row>
    <row r="36" spans="1:8" s="5" customFormat="1" ht="9" customHeight="1">
      <c r="A36" s="253" t="s">
        <v>504</v>
      </c>
      <c r="B36" s="7"/>
      <c r="C36" s="254">
        <f aca="true" t="shared" si="5" ref="C36:H36">+C38+C39</f>
        <v>0</v>
      </c>
      <c r="D36" s="254">
        <f t="shared" si="5"/>
        <v>0</v>
      </c>
      <c r="E36" s="254">
        <f t="shared" si="5"/>
        <v>0</v>
      </c>
      <c r="F36" s="254">
        <f t="shared" si="5"/>
        <v>0</v>
      </c>
      <c r="G36" s="254">
        <f t="shared" si="5"/>
        <v>0</v>
      </c>
      <c r="H36" s="254">
        <f t="shared" si="5"/>
        <v>0</v>
      </c>
    </row>
    <row r="37" spans="1:8" s="5" customFormat="1" ht="9" customHeight="1">
      <c r="A37" s="253"/>
      <c r="B37" s="7"/>
      <c r="C37" s="254"/>
      <c r="D37" s="254"/>
      <c r="E37" s="254"/>
      <c r="F37" s="254"/>
      <c r="G37" s="254"/>
      <c r="H37" s="254"/>
    </row>
    <row r="38" spans="1:8" ht="9" customHeight="1">
      <c r="A38" s="138" t="s">
        <v>505</v>
      </c>
      <c r="B38" s="3"/>
      <c r="C38" s="131">
        <v>0</v>
      </c>
      <c r="D38" s="131">
        <v>0</v>
      </c>
      <c r="E38" s="131">
        <f>SUM(C38:D38)</f>
        <v>0</v>
      </c>
      <c r="F38" s="131">
        <v>0</v>
      </c>
      <c r="G38" s="131">
        <v>0</v>
      </c>
      <c r="H38" s="131">
        <f>+E38-F38</f>
        <v>0</v>
      </c>
    </row>
    <row r="39" spans="1:8" ht="9" customHeight="1">
      <c r="A39" s="138" t="s">
        <v>506</v>
      </c>
      <c r="B39" s="3"/>
      <c r="C39" s="131">
        <v>0</v>
      </c>
      <c r="D39" s="131">
        <v>0</v>
      </c>
      <c r="E39" s="131">
        <f>SUM(C39:D39)</f>
        <v>0</v>
      </c>
      <c r="F39" s="131">
        <v>0</v>
      </c>
      <c r="G39" s="131">
        <v>0</v>
      </c>
      <c r="H39" s="131">
        <f>+E39-F39</f>
        <v>0</v>
      </c>
    </row>
    <row r="40" spans="1:8" ht="9" customHeight="1">
      <c r="A40" s="130" t="s">
        <v>507</v>
      </c>
      <c r="B40" s="3"/>
      <c r="C40" s="131">
        <v>0</v>
      </c>
      <c r="D40" s="131">
        <v>0</v>
      </c>
      <c r="E40" s="131">
        <f>SUM(C40:D40)</f>
        <v>0</v>
      </c>
      <c r="F40" s="131">
        <v>0</v>
      </c>
      <c r="G40" s="131">
        <v>0</v>
      </c>
      <c r="H40" s="131">
        <f>+E40-F40</f>
        <v>0</v>
      </c>
    </row>
    <row r="41" spans="1:8" ht="2.25" customHeight="1">
      <c r="A41" s="10"/>
      <c r="B41" s="3"/>
      <c r="C41" s="3"/>
      <c r="D41" s="3"/>
      <c r="E41" s="3"/>
      <c r="F41" s="3"/>
      <c r="G41" s="3"/>
      <c r="H41" s="3"/>
    </row>
    <row r="42" spans="1:8" ht="9" customHeight="1">
      <c r="A42" s="128" t="s">
        <v>509</v>
      </c>
      <c r="B42" s="3"/>
      <c r="C42" s="129">
        <f aca="true" t="shared" si="6" ref="C42:H42">+C11+C27</f>
        <v>3824997412.78</v>
      </c>
      <c r="D42" s="129">
        <f t="shared" si="6"/>
        <v>230558777.52</v>
      </c>
      <c r="E42" s="129">
        <f t="shared" si="6"/>
        <v>4055556190.2999997</v>
      </c>
      <c r="F42" s="129">
        <f t="shared" si="6"/>
        <v>2385528618.7400002</v>
      </c>
      <c r="G42" s="129">
        <f t="shared" si="6"/>
        <v>2371964088.86</v>
      </c>
      <c r="H42" s="129">
        <f t="shared" si="6"/>
        <v>1670027571.5600002</v>
      </c>
    </row>
    <row r="43" spans="1:8" ht="3.75" customHeight="1">
      <c r="A43" s="14"/>
      <c r="B43" s="15"/>
      <c r="C43" s="15"/>
      <c r="D43" s="15"/>
      <c r="E43" s="15"/>
      <c r="F43" s="15"/>
      <c r="G43" s="15"/>
      <c r="H43" s="15"/>
    </row>
    <row r="44" ht="3.75" customHeight="1"/>
  </sheetData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Pérez</dc:creator>
  <cp:keywords/>
  <dc:description/>
  <cp:lastModifiedBy>Pérez</cp:lastModifiedBy>
  <dcterms:created xsi:type="dcterms:W3CDTF">2023-11-01T02:14:20Z</dcterms:created>
  <dcterms:modified xsi:type="dcterms:W3CDTF">2023-11-01T02:31:32Z</dcterms:modified>
  <cp:category/>
  <cp:version/>
  <cp:contentType/>
  <cp:contentStatus/>
</cp:coreProperties>
</file>